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7кв4т" sheetId="17" r:id="rId1"/>
  </sheets>
  <definedNames>
    <definedName name="Z_500C2F4F_1743_499A_A051_20565DBF52B2_.wvu.PrintArea" localSheetId="0" hidden="1">'17кв4т'!$A$1:$BC$99</definedName>
    <definedName name="_xlnm.Print_Area" localSheetId="0">'17кв4т'!$A$1:$BC$153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20" i="17" l="1"/>
  <c r="W20" i="17"/>
  <c r="H20" i="17" s="1"/>
  <c r="W25" i="17"/>
  <c r="V25" i="17"/>
  <c r="G25" i="17" s="1"/>
  <c r="V128" i="17"/>
  <c r="G128" i="17" s="1"/>
  <c r="W128" i="17"/>
  <c r="W136" i="17"/>
  <c r="W132" i="17"/>
  <c r="V132" i="17"/>
  <c r="G139" i="17"/>
  <c r="G138" i="17"/>
  <c r="G137" i="17"/>
  <c r="G136" i="17"/>
  <c r="G135" i="17"/>
  <c r="G134" i="17"/>
  <c r="G133" i="17"/>
  <c r="G132" i="17"/>
  <c r="G131" i="17"/>
  <c r="G130" i="17"/>
  <c r="G129" i="17"/>
  <c r="G127" i="17"/>
  <c r="G126" i="17"/>
  <c r="G125" i="17"/>
  <c r="G124" i="17"/>
  <c r="G123" i="17"/>
  <c r="G122" i="17"/>
  <c r="G121" i="17"/>
  <c r="G120" i="17"/>
  <c r="G119" i="17"/>
  <c r="G118" i="17"/>
  <c r="G117" i="17"/>
  <c r="G116" i="17"/>
  <c r="G115" i="17"/>
  <c r="G114" i="17"/>
  <c r="G113" i="17"/>
  <c r="G112" i="17"/>
  <c r="G111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3" i="17"/>
  <c r="G92" i="17"/>
  <c r="G91" i="17"/>
  <c r="G90" i="17"/>
  <c r="G89" i="17"/>
  <c r="G88" i="17"/>
  <c r="G87" i="17"/>
  <c r="G86" i="17"/>
  <c r="G85" i="17"/>
  <c r="G84" i="17"/>
  <c r="G83" i="17"/>
  <c r="G82" i="17"/>
  <c r="G81" i="17"/>
  <c r="G80" i="17"/>
  <c r="G79" i="17"/>
  <c r="G78" i="17"/>
  <c r="G77" i="17"/>
  <c r="G76" i="17"/>
  <c r="G75" i="17"/>
  <c r="G74" i="17"/>
  <c r="G73" i="17"/>
  <c r="G72" i="17"/>
  <c r="G71" i="17"/>
  <c r="G70" i="17"/>
  <c r="G69" i="17"/>
  <c r="G68" i="17"/>
  <c r="G67" i="17"/>
  <c r="G66" i="17"/>
  <c r="G65" i="17"/>
  <c r="G64" i="17"/>
  <c r="G63" i="17"/>
  <c r="G62" i="17"/>
  <c r="G61" i="17"/>
  <c r="G60" i="17"/>
  <c r="G59" i="17"/>
  <c r="G58" i="17"/>
  <c r="G57" i="17"/>
  <c r="G56" i="17"/>
  <c r="G55" i="17"/>
  <c r="G54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4" i="17"/>
  <c r="G23" i="17"/>
  <c r="G22" i="17"/>
  <c r="H35" i="17"/>
  <c r="H29" i="17" s="1"/>
  <c r="H53" i="17"/>
  <c r="H30" i="17" s="1"/>
  <c r="H70" i="17"/>
  <c r="H83" i="17"/>
  <c r="H22" i="17" s="1"/>
  <c r="H84" i="17"/>
  <c r="E139" i="17"/>
  <c r="E138" i="17"/>
  <c r="E137" i="17"/>
  <c r="E136" i="17"/>
  <c r="E135" i="17"/>
  <c r="E134" i="17"/>
  <c r="E133" i="17"/>
  <c r="E132" i="17"/>
  <c r="E131" i="17"/>
  <c r="E130" i="17"/>
  <c r="E129" i="17"/>
  <c r="E128" i="17"/>
  <c r="E127" i="17"/>
  <c r="E126" i="17"/>
  <c r="E125" i="17"/>
  <c r="E124" i="17"/>
  <c r="E123" i="17"/>
  <c r="E122" i="17"/>
  <c r="E121" i="17"/>
  <c r="E120" i="17"/>
  <c r="E119" i="17"/>
  <c r="E118" i="17"/>
  <c r="E117" i="17"/>
  <c r="E116" i="17"/>
  <c r="E115" i="17"/>
  <c r="E114" i="17"/>
  <c r="E113" i="17"/>
  <c r="E112" i="17"/>
  <c r="E111" i="17"/>
  <c r="E110" i="17"/>
  <c r="E109" i="17"/>
  <c r="E108" i="17"/>
  <c r="E107" i="17"/>
  <c r="E106" i="17"/>
  <c r="E105" i="17"/>
  <c r="E104" i="17"/>
  <c r="E103" i="17"/>
  <c r="E102" i="17"/>
  <c r="E101" i="17"/>
  <c r="E100" i="17"/>
  <c r="E99" i="17"/>
  <c r="E98" i="17"/>
  <c r="E97" i="17"/>
  <c r="E96" i="17"/>
  <c r="E95" i="17"/>
  <c r="E94" i="17"/>
  <c r="E93" i="17"/>
  <c r="E92" i="17"/>
  <c r="E91" i="17"/>
  <c r="E90" i="17"/>
  <c r="E89" i="17"/>
  <c r="E88" i="17"/>
  <c r="E87" i="17"/>
  <c r="E86" i="17"/>
  <c r="E85" i="17"/>
  <c r="E84" i="17"/>
  <c r="E83" i="17"/>
  <c r="E82" i="17"/>
  <c r="E81" i="17"/>
  <c r="E80" i="17"/>
  <c r="E79" i="17"/>
  <c r="E78" i="17"/>
  <c r="E77" i="17"/>
  <c r="E76" i="17"/>
  <c r="E75" i="17"/>
  <c r="E74" i="17"/>
  <c r="E73" i="17"/>
  <c r="E72" i="17"/>
  <c r="E71" i="17"/>
  <c r="E70" i="17"/>
  <c r="E69" i="17"/>
  <c r="E68" i="17"/>
  <c r="E67" i="17"/>
  <c r="E66" i="17"/>
  <c r="E65" i="17"/>
  <c r="E64" i="17"/>
  <c r="E63" i="17"/>
  <c r="E62" i="17"/>
  <c r="E61" i="17"/>
  <c r="E60" i="17"/>
  <c r="E59" i="17"/>
  <c r="E58" i="17"/>
  <c r="E57" i="17"/>
  <c r="E56" i="17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AB136" i="17"/>
  <c r="AB132" i="17"/>
  <c r="AB128" i="17" s="1"/>
  <c r="AB25" i="17" s="1"/>
  <c r="AA132" i="17"/>
  <c r="AA128" i="17"/>
  <c r="AA25" i="17" s="1"/>
  <c r="AB120" i="17"/>
  <c r="AA120" i="17"/>
  <c r="AB84" i="17"/>
  <c r="AB83" i="17" s="1"/>
  <c r="AA84" i="17"/>
  <c r="AB70" i="17"/>
  <c r="AA70" i="17"/>
  <c r="AB53" i="17"/>
  <c r="AA53" i="17"/>
  <c r="AA21" i="17" s="1"/>
  <c r="AB35" i="17"/>
  <c r="AA35" i="17"/>
  <c r="H28" i="17" l="1"/>
  <c r="H27" i="17" s="1"/>
  <c r="H21" i="17" s="1"/>
  <c r="AA83" i="17"/>
  <c r="AA22" i="17" s="1"/>
  <c r="AA20" i="17" s="1"/>
  <c r="AB22" i="17"/>
  <c r="AA34" i="17"/>
  <c r="AB34" i="17"/>
  <c r="AB21" i="17"/>
  <c r="AB20" i="17" s="1"/>
  <c r="Y70" i="17"/>
  <c r="AW136" i="17"/>
  <c r="AG139" i="17"/>
  <c r="AG138" i="17"/>
  <c r="AG137" i="17"/>
  <c r="AH139" i="17"/>
  <c r="AH138" i="17"/>
  <c r="AH137" i="17"/>
  <c r="AH136" i="17" s="1"/>
  <c r="AH135" i="17"/>
  <c r="AH134" i="17"/>
  <c r="AH133" i="17"/>
  <c r="AG135" i="17"/>
  <c r="AG134" i="17"/>
  <c r="AG133" i="17"/>
  <c r="AH131" i="17"/>
  <c r="AH130" i="17"/>
  <c r="AH129" i="17"/>
  <c r="AG131" i="17"/>
  <c r="AG130" i="17"/>
  <c r="AG129" i="17"/>
  <c r="AH121" i="17"/>
  <c r="AG121" i="17"/>
  <c r="AH119" i="17"/>
  <c r="AH118" i="17"/>
  <c r="AH117" i="17"/>
  <c r="AH116" i="17"/>
  <c r="AH115" i="17"/>
  <c r="AH114" i="17"/>
  <c r="AH113" i="17"/>
  <c r="AH112" i="17"/>
  <c r="AH111" i="17"/>
  <c r="AH110" i="17"/>
  <c r="AH109" i="17"/>
  <c r="AH108" i="17"/>
  <c r="AH107" i="17"/>
  <c r="AH106" i="17"/>
  <c r="AH105" i="17"/>
  <c r="AH104" i="17"/>
  <c r="AH103" i="17"/>
  <c r="AH102" i="17"/>
  <c r="AH101" i="17"/>
  <c r="AH100" i="17"/>
  <c r="AH99" i="17"/>
  <c r="AH98" i="17"/>
  <c r="AH97" i="17"/>
  <c r="AH96" i="17"/>
  <c r="AH95" i="17"/>
  <c r="AH94" i="17"/>
  <c r="AH93" i="17"/>
  <c r="AH92" i="17"/>
  <c r="AH91" i="17"/>
  <c r="AH90" i="17"/>
  <c r="AH89" i="17"/>
  <c r="AH88" i="17"/>
  <c r="AH87" i="17"/>
  <c r="AH86" i="17"/>
  <c r="AH85" i="17"/>
  <c r="AG119" i="17"/>
  <c r="AG118" i="17"/>
  <c r="AG117" i="17"/>
  <c r="AG116" i="17"/>
  <c r="AG115" i="17"/>
  <c r="AG114" i="17"/>
  <c r="AG113" i="17"/>
  <c r="AG112" i="17"/>
  <c r="AG111" i="17"/>
  <c r="AG110" i="17"/>
  <c r="AG109" i="17"/>
  <c r="AG108" i="17"/>
  <c r="AG107" i="17"/>
  <c r="AG106" i="17"/>
  <c r="AG105" i="17"/>
  <c r="AG104" i="17"/>
  <c r="AG103" i="17"/>
  <c r="AG102" i="17"/>
  <c r="AG101" i="17"/>
  <c r="AG100" i="17"/>
  <c r="AG99" i="17"/>
  <c r="AG98" i="17"/>
  <c r="AG97" i="17"/>
  <c r="AG96" i="17"/>
  <c r="AG95" i="17"/>
  <c r="AG94" i="17"/>
  <c r="AG93" i="17"/>
  <c r="AG92" i="17"/>
  <c r="AG91" i="17"/>
  <c r="AG90" i="17"/>
  <c r="AG89" i="17"/>
  <c r="AG88" i="17"/>
  <c r="AG87" i="17"/>
  <c r="AG86" i="17"/>
  <c r="AG85" i="17"/>
  <c r="AH75" i="17"/>
  <c r="AG75" i="17"/>
  <c r="AH66" i="17"/>
  <c r="AH65" i="17"/>
  <c r="AH64" i="17"/>
  <c r="AH63" i="17"/>
  <c r="AH62" i="17"/>
  <c r="AH53" i="17" s="1"/>
  <c r="AG66" i="17"/>
  <c r="AG65" i="17"/>
  <c r="AG64" i="17"/>
  <c r="AG63" i="17"/>
  <c r="AG62" i="17"/>
  <c r="AG53" i="17" s="1"/>
  <c r="AH52" i="17"/>
  <c r="AH51" i="17"/>
  <c r="AH50" i="17"/>
  <c r="AH49" i="17"/>
  <c r="AH48" i="17"/>
  <c r="AH47" i="17"/>
  <c r="AH46" i="17"/>
  <c r="AH35" i="17" s="1"/>
  <c r="AG52" i="17"/>
  <c r="AG51" i="17"/>
  <c r="AG50" i="17"/>
  <c r="AG49" i="17"/>
  <c r="AG48" i="17"/>
  <c r="AG47" i="17"/>
  <c r="AG46" i="17"/>
  <c r="AG35" i="17" s="1"/>
  <c r="AE70" i="17"/>
  <c r="AE75" i="17"/>
  <c r="AE135" i="17"/>
  <c r="AE134" i="17"/>
  <c r="AE133" i="17"/>
  <c r="AE127" i="17" s="1"/>
  <c r="AE139" i="17"/>
  <c r="AE138" i="17"/>
  <c r="AE137" i="17"/>
  <c r="AE136" i="17" s="1"/>
  <c r="AE131" i="17"/>
  <c r="AE130" i="17"/>
  <c r="AE129" i="17"/>
  <c r="AE132" i="17"/>
  <c r="AE126" i="17" s="1"/>
  <c r="AE121" i="17"/>
  <c r="AE120" i="17"/>
  <c r="AE119" i="17"/>
  <c r="AE118" i="17"/>
  <c r="AE117" i="17"/>
  <c r="AE116" i="17"/>
  <c r="AE115" i="17"/>
  <c r="AE114" i="17"/>
  <c r="AE113" i="17"/>
  <c r="AE112" i="17"/>
  <c r="AE111" i="17"/>
  <c r="AE110" i="17"/>
  <c r="AE109" i="17"/>
  <c r="AE108" i="17"/>
  <c r="AE107" i="17"/>
  <c r="AE106" i="17"/>
  <c r="AE105" i="17"/>
  <c r="AE104" i="17"/>
  <c r="AE103" i="17"/>
  <c r="AE102" i="17"/>
  <c r="AE101" i="17"/>
  <c r="AE100" i="17"/>
  <c r="AE99" i="17"/>
  <c r="AE98" i="17"/>
  <c r="AE97" i="17"/>
  <c r="AE96" i="17"/>
  <c r="AE95" i="17"/>
  <c r="AE94" i="17"/>
  <c r="AE93" i="17"/>
  <c r="AE92" i="17"/>
  <c r="AE91" i="17"/>
  <c r="AE90" i="17"/>
  <c r="AE89" i="17"/>
  <c r="AE88" i="17"/>
  <c r="AE87" i="17"/>
  <c r="AE86" i="17"/>
  <c r="AE84" i="17" s="1"/>
  <c r="AE83" i="17" s="1"/>
  <c r="AE77" i="17" s="1"/>
  <c r="AE85" i="17"/>
  <c r="AE52" i="17"/>
  <c r="AE51" i="17"/>
  <c r="AE50" i="17"/>
  <c r="AE49" i="17"/>
  <c r="AE48" i="17"/>
  <c r="AE35" i="17" s="1"/>
  <c r="AE47" i="17"/>
  <c r="AE66" i="17"/>
  <c r="AE65" i="17"/>
  <c r="AE64" i="17"/>
  <c r="AE63" i="17"/>
  <c r="AE62" i="17"/>
  <c r="AE53" i="17" s="1"/>
  <c r="AE46" i="17"/>
  <c r="BB20" i="17"/>
  <c r="BA20" i="17"/>
  <c r="BB25" i="17"/>
  <c r="BA25" i="17"/>
  <c r="BB128" i="17"/>
  <c r="BA128" i="17"/>
  <c r="BB22" i="17"/>
  <c r="BA22" i="17"/>
  <c r="AY22" i="17"/>
  <c r="BB70" i="17"/>
  <c r="BA70" i="17"/>
  <c r="BB34" i="17"/>
  <c r="BA34" i="17"/>
  <c r="AY53" i="17"/>
  <c r="BB53" i="17"/>
  <c r="AG21" i="17" l="1"/>
  <c r="AH21" i="17"/>
  <c r="AE128" i="17"/>
  <c r="AE122" i="17" s="1"/>
  <c r="AY70" i="17"/>
  <c r="BB21" i="17"/>
  <c r="BA21" i="17"/>
  <c r="BA53" i="17"/>
  <c r="BB35" i="17"/>
  <c r="BA35" i="17"/>
  <c r="BB83" i="17"/>
  <c r="BA83" i="17"/>
  <c r="BB120" i="17"/>
  <c r="BA120" i="17"/>
  <c r="BB84" i="17"/>
  <c r="BA84" i="17"/>
  <c r="BB136" i="17" l="1"/>
  <c r="BB132" i="17"/>
  <c r="BA132" i="17"/>
  <c r="AY136" i="17"/>
  <c r="AY135" i="17"/>
  <c r="AY132" i="17"/>
  <c r="AY128" i="17"/>
  <c r="AY127" i="17"/>
  <c r="AY120" i="17"/>
  <c r="AY84" i="17"/>
  <c r="AY83" i="17" s="1"/>
  <c r="AY82" i="17"/>
  <c r="AY81" i="17"/>
  <c r="AY80" i="17"/>
  <c r="AY76" i="17"/>
  <c r="AY74" i="17"/>
  <c r="AY73" i="17"/>
  <c r="AY72" i="17"/>
  <c r="AY71" i="17"/>
  <c r="AY69" i="17"/>
  <c r="AY68" i="17"/>
  <c r="AY37" i="17" s="1"/>
  <c r="AY31" i="17" s="1"/>
  <c r="AY67" i="17"/>
  <c r="AY56" i="17"/>
  <c r="AY55" i="17"/>
  <c r="AY33" i="17"/>
  <c r="AY27" i="17" s="1"/>
  <c r="AY36" i="17"/>
  <c r="AY26" i="17"/>
  <c r="AY25" i="17"/>
  <c r="AY23" i="17"/>
  <c r="Y136" i="17"/>
  <c r="Y132" i="17"/>
  <c r="Y128" i="17" s="1"/>
  <c r="Y25" i="17" s="1"/>
  <c r="Y120" i="17"/>
  <c r="Y84" i="17"/>
  <c r="Y83" i="17" s="1"/>
  <c r="Y22" i="17"/>
  <c r="Y53" i="17"/>
  <c r="Y30" i="17" s="1"/>
  <c r="Y35" i="17"/>
  <c r="Y29" i="17"/>
  <c r="Y28" i="17" s="1"/>
  <c r="Y27" i="17" s="1"/>
  <c r="Y21" i="17" s="1"/>
  <c r="AY35" i="17" l="1"/>
  <c r="AY30" i="17"/>
  <c r="AY24" i="17" s="1"/>
  <c r="Y20" i="17"/>
  <c r="AY34" i="17" l="1"/>
  <c r="AY21" i="17" s="1"/>
  <c r="AY20" i="17" s="1"/>
  <c r="AW22" i="17" l="1"/>
  <c r="AV22" i="17"/>
  <c r="AU22" i="17"/>
  <c r="AT22" i="17"/>
  <c r="AS22" i="17"/>
  <c r="AR22" i="17"/>
  <c r="AQ22" i="17"/>
  <c r="AP22" i="17"/>
  <c r="AN22" i="17"/>
  <c r="AM22" i="17"/>
  <c r="AL22" i="17"/>
  <c r="AK22" i="17"/>
  <c r="AJ22" i="17"/>
  <c r="AW21" i="17"/>
  <c r="AV21" i="17"/>
  <c r="AU21" i="17"/>
  <c r="AS21" i="17"/>
  <c r="AR21" i="17"/>
  <c r="AQ21" i="17"/>
  <c r="AP21" i="17"/>
  <c r="AN21" i="17"/>
  <c r="AM21" i="17"/>
  <c r="AL21" i="17"/>
  <c r="AK21" i="17"/>
  <c r="AJ21" i="17"/>
  <c r="AV20" i="17"/>
  <c r="AU20" i="17"/>
  <c r="AS20" i="17"/>
  <c r="AR20" i="17"/>
  <c r="AQ20" i="17"/>
  <c r="AP20" i="17"/>
  <c r="AN20" i="17"/>
  <c r="AM20" i="17"/>
  <c r="AL20" i="17"/>
  <c r="AK20" i="17"/>
  <c r="AJ20" i="17"/>
  <c r="AV25" i="17"/>
  <c r="AU25" i="17"/>
  <c r="AT25" i="17"/>
  <c r="AS25" i="17"/>
  <c r="AR25" i="17"/>
  <c r="AQ25" i="17"/>
  <c r="AP25" i="17"/>
  <c r="AO25" i="17"/>
  <c r="AN25" i="17"/>
  <c r="AM25" i="17"/>
  <c r="AL25" i="17"/>
  <c r="AK25" i="17"/>
  <c r="AJ25" i="17"/>
  <c r="AI25" i="17"/>
  <c r="AF25" i="17"/>
  <c r="AW27" i="17"/>
  <c r="AV27" i="17"/>
  <c r="AU27" i="17"/>
  <c r="AS27" i="17"/>
  <c r="AR27" i="17"/>
  <c r="AQ27" i="17"/>
  <c r="AP27" i="17"/>
  <c r="AN27" i="17"/>
  <c r="AM27" i="17"/>
  <c r="AL27" i="17"/>
  <c r="AK27" i="17"/>
  <c r="AJ27" i="17"/>
  <c r="AI27" i="17"/>
  <c r="AG27" i="17"/>
  <c r="AF27" i="17"/>
  <c r="AW28" i="17"/>
  <c r="AV28" i="17"/>
  <c r="AU28" i="17"/>
  <c r="AS28" i="17"/>
  <c r="AR28" i="17"/>
  <c r="AQ28" i="17"/>
  <c r="AP28" i="17"/>
  <c r="AN28" i="17"/>
  <c r="AM28" i="17"/>
  <c r="AL28" i="17"/>
  <c r="AK28" i="17"/>
  <c r="AJ28" i="17"/>
  <c r="AI28" i="17"/>
  <c r="AG28" i="17"/>
  <c r="AF28" i="17"/>
  <c r="AW29" i="17"/>
  <c r="AV29" i="17"/>
  <c r="AU29" i="17"/>
  <c r="AS29" i="17"/>
  <c r="AR29" i="17"/>
  <c r="AQ29" i="17"/>
  <c r="AP29" i="17"/>
  <c r="AN29" i="17"/>
  <c r="AM29" i="17"/>
  <c r="AL29" i="17"/>
  <c r="AK29" i="17"/>
  <c r="AJ29" i="17"/>
  <c r="AI29" i="17"/>
  <c r="AH29" i="17"/>
  <c r="AV30" i="17"/>
  <c r="AO30" i="17"/>
  <c r="AV32" i="17"/>
  <c r="AW35" i="17"/>
  <c r="AM35" i="17"/>
  <c r="AV35" i="17"/>
  <c r="AR35" i="17"/>
  <c r="AJ35" i="17"/>
  <c r="AW77" i="17"/>
  <c r="AV77" i="17"/>
  <c r="AU77" i="17"/>
  <c r="AT77" i="17"/>
  <c r="AS77" i="17"/>
  <c r="AR77" i="17"/>
  <c r="AQ77" i="17"/>
  <c r="AP77" i="17"/>
  <c r="AO77" i="17"/>
  <c r="AN77" i="17"/>
  <c r="AM77" i="17"/>
  <c r="AL77" i="17"/>
  <c r="AK77" i="17"/>
  <c r="AJ77" i="17"/>
  <c r="AI77" i="17"/>
  <c r="AF77" i="17"/>
  <c r="AV122" i="17"/>
  <c r="AR122" i="17"/>
  <c r="AQ122" i="17"/>
  <c r="AP122" i="17"/>
  <c r="AO122" i="17"/>
  <c r="AN122" i="17"/>
  <c r="AM122" i="17"/>
  <c r="AL122" i="17"/>
  <c r="AK122" i="17"/>
  <c r="AJ122" i="17"/>
  <c r="AI122" i="17"/>
  <c r="AF122" i="17"/>
  <c r="AT122" i="17"/>
  <c r="AO123" i="17"/>
  <c r="AT123" i="17"/>
  <c r="AW127" i="17"/>
  <c r="AV127" i="17"/>
  <c r="AU127" i="17"/>
  <c r="AS127" i="17"/>
  <c r="AR127" i="17"/>
  <c r="AQ127" i="17"/>
  <c r="AP127" i="17"/>
  <c r="AO127" i="17"/>
  <c r="AN127" i="17"/>
  <c r="AM127" i="17"/>
  <c r="AL127" i="17"/>
  <c r="AK127" i="17"/>
  <c r="AJ127" i="17"/>
  <c r="AI127" i="17"/>
  <c r="AW126" i="17"/>
  <c r="AV126" i="17"/>
  <c r="AU126" i="17"/>
  <c r="AS126" i="17"/>
  <c r="AR126" i="17"/>
  <c r="AQ126" i="17"/>
  <c r="AP126" i="17"/>
  <c r="AO126" i="17"/>
  <c r="AN126" i="17"/>
  <c r="AM126" i="17"/>
  <c r="AL126" i="17"/>
  <c r="AK126" i="17"/>
  <c r="AJ126" i="17"/>
  <c r="AI126" i="17"/>
  <c r="AH127" i="17"/>
  <c r="AR32" i="17"/>
  <c r="AR30" i="17"/>
  <c r="AM32" i="17"/>
  <c r="AM30" i="17"/>
  <c r="AH32" i="17"/>
  <c r="AH30" i="17"/>
  <c r="AW32" i="17"/>
  <c r="AW30" i="17"/>
  <c r="AH28" i="17" l="1"/>
  <c r="AH27" i="17" s="1"/>
  <c r="AS128" i="17"/>
  <c r="AR128" i="17"/>
  <c r="AQ128" i="17"/>
  <c r="AP128" i="17"/>
  <c r="AN128" i="17"/>
  <c r="AM128" i="17"/>
  <c r="AL128" i="17"/>
  <c r="AK128" i="17"/>
  <c r="AI128" i="17"/>
  <c r="AF128" i="17"/>
  <c r="AH132" i="17"/>
  <c r="AW132" i="17"/>
  <c r="AW128" i="17" s="1"/>
  <c r="AU132" i="17"/>
  <c r="AU128" i="17" s="1"/>
  <c r="AT132" i="17"/>
  <c r="AJ132" i="17"/>
  <c r="AJ128" i="17" s="1"/>
  <c r="AJ120" i="17"/>
  <c r="AJ84" i="17"/>
  <c r="AJ83" i="17" s="1"/>
  <c r="AJ70" i="17"/>
  <c r="AJ53" i="17"/>
  <c r="AJ32" i="17"/>
  <c r="AJ30" i="17"/>
  <c r="AV135" i="17"/>
  <c r="AV133" i="17"/>
  <c r="AV132" i="17" s="1"/>
  <c r="AV128" i="17" s="1"/>
  <c r="AE25" i="17"/>
  <c r="AE30" i="17"/>
  <c r="AE32" i="17"/>
  <c r="AE29" i="17"/>
  <c r="AT136" i="17"/>
  <c r="T136" i="17"/>
  <c r="T132" i="17"/>
  <c r="T128" i="17"/>
  <c r="T25" i="17" s="1"/>
  <c r="T120" i="17"/>
  <c r="T84" i="17"/>
  <c r="T83" i="17" s="1"/>
  <c r="T70" i="17"/>
  <c r="T53" i="17"/>
  <c r="T35" i="17"/>
  <c r="T30" i="17"/>
  <c r="T29" i="17"/>
  <c r="T22" i="17"/>
  <c r="D136" i="17"/>
  <c r="D132" i="17"/>
  <c r="D128" i="17" s="1"/>
  <c r="D25" i="17" s="1"/>
  <c r="D20" i="17" s="1"/>
  <c r="D120" i="17"/>
  <c r="D84" i="17"/>
  <c r="D70" i="17"/>
  <c r="D22" i="17" s="1"/>
  <c r="D21" i="17"/>
  <c r="AW25" i="17" l="1"/>
  <c r="AW20" i="17" s="1"/>
  <c r="AW122" i="17"/>
  <c r="AH128" i="17"/>
  <c r="AH25" i="17" s="1"/>
  <c r="AH126" i="17"/>
  <c r="AG132" i="17"/>
  <c r="AG127" i="17"/>
  <c r="D83" i="17"/>
  <c r="T28" i="17"/>
  <c r="T27" i="17" s="1"/>
  <c r="T21" i="17" s="1"/>
  <c r="T20" i="17" s="1"/>
  <c r="AE22" i="17"/>
  <c r="AE28" i="17"/>
  <c r="AE27" i="17" s="1"/>
  <c r="AE21" i="17" s="1"/>
  <c r="AH122" i="17" l="1"/>
  <c r="AE20" i="17"/>
  <c r="AG128" i="17"/>
  <c r="AG126" i="17"/>
  <c r="AG122" i="17" l="1"/>
  <c r="AG25" i="17"/>
  <c r="W35" i="17" l="1"/>
  <c r="W21" i="17" s="1"/>
  <c r="V35" i="17"/>
  <c r="W53" i="17"/>
  <c r="V53" i="17"/>
  <c r="G53" i="17" s="1"/>
  <c r="W70" i="17"/>
  <c r="W22" i="17" s="1"/>
  <c r="V70" i="17"/>
  <c r="V22" i="17" s="1"/>
  <c r="W84" i="17"/>
  <c r="V84" i="17"/>
  <c r="AW84" i="17"/>
  <c r="AW83" i="17" s="1"/>
  <c r="AV84" i="17"/>
  <c r="AV83" i="17" s="1"/>
  <c r="AW53" i="17"/>
  <c r="AV53" i="17"/>
  <c r="AW70" i="17"/>
  <c r="AV70" i="17"/>
  <c r="AT128" i="17"/>
  <c r="AT127" i="17"/>
  <c r="AT126" i="17"/>
  <c r="AT125" i="17"/>
  <c r="AT124" i="17"/>
  <c r="AT84" i="17"/>
  <c r="AT82" i="17"/>
  <c r="AT76" i="17" s="1"/>
  <c r="AT69" i="17" s="1"/>
  <c r="AT81" i="17"/>
  <c r="AT74" i="17" s="1"/>
  <c r="AT68" i="17" s="1"/>
  <c r="AT37" i="17" s="1"/>
  <c r="AT80" i="17"/>
  <c r="AT79" i="17"/>
  <c r="AT73" i="17"/>
  <c r="AT67" i="17" s="1"/>
  <c r="AT36" i="17" s="1"/>
  <c r="AT70" i="17"/>
  <c r="AT53" i="17"/>
  <c r="V21" i="17" l="1"/>
  <c r="G21" i="17" s="1"/>
  <c r="AT35" i="17"/>
  <c r="AT29" i="17" s="1"/>
  <c r="AT28" i="17" s="1"/>
  <c r="AT27" i="17" s="1"/>
  <c r="AT21" i="17" s="1"/>
  <c r="AT20" i="17" s="1"/>
  <c r="G20" i="17"/>
  <c r="AT32" i="17"/>
  <c r="AT30" i="17"/>
  <c r="AT83" i="17"/>
  <c r="R53" i="17" l="1"/>
  <c r="Q53" i="17"/>
  <c r="R35" i="17"/>
  <c r="R21" i="17" s="1"/>
  <c r="Q35" i="17"/>
  <c r="Q21" i="17" s="1"/>
  <c r="R70" i="17" l="1"/>
  <c r="Q70" i="17"/>
  <c r="AH84" i="17"/>
  <c r="AH22" i="17" s="1"/>
  <c r="AH20" i="17" s="1"/>
  <c r="AG84" i="17"/>
  <c r="AG22" i="17" s="1"/>
  <c r="AG20" i="17" s="1"/>
  <c r="AR53" i="17"/>
  <c r="AQ53" i="17"/>
  <c r="AQ35" i="17"/>
  <c r="AO139" i="17"/>
  <c r="AO138" i="17"/>
  <c r="AO137" i="17"/>
  <c r="AO136" i="17"/>
  <c r="AO135" i="17"/>
  <c r="AO134" i="17"/>
  <c r="AO133" i="17"/>
  <c r="AO121" i="17" s="1"/>
  <c r="AO115" i="17" s="1"/>
  <c r="AO109" i="17" s="1"/>
  <c r="AO132" i="17"/>
  <c r="AO131" i="17"/>
  <c r="AO125" i="17" s="1"/>
  <c r="AO119" i="17" s="1"/>
  <c r="AO113" i="17" s="1"/>
  <c r="AO107" i="17" s="1"/>
  <c r="AO130" i="17"/>
  <c r="AO129" i="17"/>
  <c r="AO128" i="17" s="1"/>
  <c r="AO116" i="17" s="1"/>
  <c r="AO110" i="17" s="1"/>
  <c r="AO124" i="17"/>
  <c r="AO118" i="17" s="1"/>
  <c r="AO112" i="17" s="1"/>
  <c r="AO106" i="17" s="1"/>
  <c r="AO120" i="17"/>
  <c r="AO114" i="17" s="1"/>
  <c r="AO108" i="17" s="1"/>
  <c r="AO82" i="17"/>
  <c r="AO81" i="17"/>
  <c r="AO80" i="17"/>
  <c r="AO79" i="17"/>
  <c r="AO76" i="17"/>
  <c r="AO74" i="17"/>
  <c r="AO70" i="17" s="1"/>
  <c r="AO22" i="17" s="1"/>
  <c r="AO69" i="17"/>
  <c r="AO53" i="17"/>
  <c r="AO32" i="17" s="1"/>
  <c r="AO24" i="17"/>
  <c r="O132" i="17"/>
  <c r="O128" i="17"/>
  <c r="O25" i="17" s="1"/>
  <c r="O120" i="17"/>
  <c r="O84" i="17"/>
  <c r="O83" i="17" s="1"/>
  <c r="O70" i="17"/>
  <c r="O53" i="17"/>
  <c r="O35" i="17"/>
  <c r="O29" i="17" s="1"/>
  <c r="O30" i="17"/>
  <c r="O22" i="17" l="1"/>
  <c r="O20" i="17" s="1"/>
  <c r="O28" i="17"/>
  <c r="O27" i="17" s="1"/>
  <c r="O21" i="17" s="1"/>
  <c r="AO117" i="17"/>
  <c r="AO111" i="17" s="1"/>
  <c r="AO105" i="17" s="1"/>
  <c r="AO84" i="17" s="1"/>
  <c r="AO68" i="17"/>
  <c r="AO37" i="17" s="1"/>
  <c r="AO35" i="17" s="1"/>
  <c r="AO29" i="17" s="1"/>
  <c r="AO28" i="17" l="1"/>
  <c r="AO27" i="17" s="1"/>
  <c r="AO21" i="17" s="1"/>
  <c r="AO20" i="17" s="1"/>
  <c r="AO31" i="17"/>
  <c r="AH70" i="17" l="1"/>
  <c r="AG70" i="17"/>
  <c r="AR70" i="17"/>
  <c r="AQ70" i="17"/>
  <c r="AR84" i="17" l="1"/>
  <c r="AR83" i="17" s="1"/>
  <c r="AQ84" i="17"/>
  <c r="AQ83" i="17" s="1"/>
  <c r="R84" i="17"/>
  <c r="R83" i="17" s="1"/>
  <c r="R22" i="17" s="1"/>
  <c r="R20" i="17" s="1"/>
  <c r="Q84" i="17"/>
  <c r="Q83" i="17" s="1"/>
  <c r="Q22" i="17" s="1"/>
  <c r="Q20" i="17" s="1"/>
  <c r="M35" i="17" l="1"/>
  <c r="L35" i="17"/>
  <c r="J35" i="17"/>
  <c r="AM84" i="17" l="1"/>
  <c r="AM83" i="17" s="1"/>
  <c r="AL84" i="17"/>
  <c r="AL83" i="17" s="1"/>
  <c r="AM70" i="17"/>
  <c r="AL70" i="17"/>
  <c r="AM53" i="17"/>
  <c r="AL53" i="17"/>
  <c r="AL35" i="17"/>
  <c r="AL30" i="17"/>
  <c r="AH83" i="17"/>
  <c r="AH77" i="17" s="1"/>
  <c r="AG83" i="17"/>
  <c r="AG77" i="17" s="1"/>
  <c r="M84" i="17"/>
  <c r="M83" i="17" s="1"/>
  <c r="M22" i="17" s="1"/>
  <c r="L84" i="17"/>
  <c r="L83" i="17" s="1"/>
  <c r="L22" i="17" s="1"/>
  <c r="M70" i="17"/>
  <c r="L70" i="17"/>
  <c r="M53" i="17"/>
  <c r="L53" i="17"/>
  <c r="L30" i="17" s="1"/>
  <c r="M30" i="17"/>
  <c r="M29" i="17"/>
  <c r="M28" i="17" s="1"/>
  <c r="M27" i="17" s="1"/>
  <c r="M21" i="17" s="1"/>
  <c r="M20" i="17" s="1"/>
  <c r="L29" i="17"/>
  <c r="L28" i="17" l="1"/>
  <c r="L27" i="17" s="1"/>
  <c r="L21" i="17" s="1"/>
  <c r="L20" i="17" s="1"/>
  <c r="J132" i="17"/>
  <c r="J128" i="17" s="1"/>
  <c r="J25" i="17" s="1"/>
  <c r="J120" i="17"/>
  <c r="J84" i="17"/>
  <c r="J83" i="17" s="1"/>
  <c r="J70" i="17"/>
  <c r="J53" i="17"/>
  <c r="J30" i="17" s="1"/>
  <c r="J29" i="17"/>
  <c r="AD136" i="17"/>
  <c r="AD132" i="17"/>
  <c r="AD128" i="17"/>
  <c r="AD25" i="17" s="1"/>
  <c r="AD120" i="17"/>
  <c r="AD84" i="17"/>
  <c r="AD83" i="17" s="1"/>
  <c r="AD70" i="17"/>
  <c r="J22" i="17" l="1"/>
  <c r="J28" i="17"/>
  <c r="J27" i="17" s="1"/>
  <c r="J21" i="17" s="1"/>
  <c r="AD22" i="17"/>
  <c r="AD20" i="17" s="1"/>
  <c r="J20" i="17" l="1"/>
  <c r="N31" i="17" l="1"/>
  <c r="K31" i="17"/>
  <c r="I31" i="17"/>
  <c r="F31" i="17"/>
  <c r="AN31" i="17"/>
  <c r="AN30" i="17" s="1"/>
  <c r="AK31" i="17"/>
  <c r="AK30" i="17" s="1"/>
  <c r="AI31" i="17"/>
  <c r="AI30" i="17" s="1"/>
  <c r="N89" i="17" l="1"/>
  <c r="N30" i="17" s="1"/>
  <c r="K89" i="17"/>
  <c r="K30" i="17" s="1"/>
  <c r="I89" i="17"/>
  <c r="I30" i="17" s="1"/>
  <c r="F89" i="17"/>
  <c r="F30" i="17" s="1"/>
  <c r="F27" i="17" s="1"/>
  <c r="AN93" i="17" l="1"/>
  <c r="AK93" i="17"/>
  <c r="AI93" i="17"/>
  <c r="AI92" i="17" s="1"/>
  <c r="AF93" i="17"/>
  <c r="N93" i="17"/>
  <c r="K93" i="17"/>
  <c r="K92" i="17" s="1"/>
  <c r="I93" i="17"/>
  <c r="F93" i="17"/>
  <c r="F92" i="17" s="1"/>
  <c r="AN92" i="17"/>
  <c r="AK92" i="17"/>
  <c r="AF92" i="17"/>
  <c r="N92" i="17"/>
  <c r="I92" i="17"/>
  <c r="AN26" i="17" l="1"/>
  <c r="AK26" i="17"/>
  <c r="AI26" i="17"/>
  <c r="AF26" i="17"/>
  <c r="AI22" i="17"/>
  <c r="AI20" i="17" s="1"/>
  <c r="AF22" i="17"/>
  <c r="AF20" i="17" s="1"/>
  <c r="N26" i="17" l="1"/>
  <c r="K26" i="17"/>
  <c r="I26" i="17"/>
  <c r="F26" i="17"/>
  <c r="N22" i="17"/>
  <c r="K22" i="17"/>
  <c r="K20" i="17" s="1"/>
  <c r="I22" i="17"/>
  <c r="F22" i="17"/>
  <c r="N27" i="17"/>
  <c r="K27" i="17"/>
  <c r="I27" i="17"/>
  <c r="I20" i="17" l="1"/>
  <c r="F20" i="17"/>
  <c r="N20" i="17"/>
  <c r="C19" i="17" l="1"/>
</calcChain>
</file>

<file path=xl/sharedStrings.xml><?xml version="1.0" encoding="utf-8"?>
<sst xmlns="http://schemas.openxmlformats.org/spreadsheetml/2006/main" count="459" uniqueCount="365">
  <si>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</si>
  <si>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</si>
  <si>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</si>
  <si>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</si>
  <si>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</si>
  <si>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</si>
  <si>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</si>
  <si>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</si>
  <si>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</si>
  <si>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</si>
  <si>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</si>
  <si>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</si>
  <si>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</si>
  <si>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</si>
  <si>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</si>
  <si>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</si>
  <si>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</si>
  <si>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</si>
  <si>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</si>
  <si>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</si>
  <si>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</si>
  <si>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</si>
  <si>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</si>
  <si>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</si>
  <si>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</si>
  <si>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</si>
  <si>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</si>
  <si>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</si>
  <si>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</si>
  <si>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</si>
  <si>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</si>
  <si>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</si>
  <si>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</si>
  <si>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</si>
  <si>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</si>
  <si>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</si>
  <si>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</si>
  <si>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</si>
  <si>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</si>
  <si>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</si>
  <si>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</si>
  <si>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</si>
  <si>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</si>
  <si>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</si>
  <si>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</si>
  <si>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</si>
  <si>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</si>
  <si>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</si>
  <si>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</si>
  <si>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</si>
  <si>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</si>
  <si>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</si>
  <si>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</si>
  <si>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</si>
  <si>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</si>
  <si>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</si>
  <si>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</si>
  <si>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</si>
  <si>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</si>
  <si>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</si>
  <si>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</si>
  <si>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</si>
  <si>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</si>
  <si>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</si>
  <si>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</si>
  <si>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</si>
  <si>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</si>
  <si>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</si>
  <si>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</si>
  <si>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</si>
  <si>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</si>
  <si>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</si>
  <si>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</si>
  <si>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</si>
  <si>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</si>
  <si>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</si>
  <si>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</si>
  <si>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</si>
  <si>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</si>
  <si>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</si>
  <si>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</si>
  <si>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1.2.3.1.1</t>
  </si>
  <si>
    <t>1.2.3.1.2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</si>
  <si>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</si>
  <si>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</si>
  <si>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</si>
  <si>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</si>
  <si>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</si>
  <si>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</si>
  <si>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</si>
  <si>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</si>
  <si>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</si>
  <si>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</si>
  <si>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</si>
  <si>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</si>
  <si>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</si>
  <si>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</si>
  <si>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</si>
  <si>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</si>
  <si>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</si>
  <si>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</si>
  <si>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</si>
  <si>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</si>
  <si>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</si>
  <si>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</si>
  <si>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</si>
  <si>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</si>
  <si>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</si>
  <si>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</si>
  <si>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</si>
  <si>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</si>
  <si>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</si>
  <si>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</si>
  <si>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</si>
  <si>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</si>
  <si>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</si>
  <si>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</si>
  <si>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</si>
  <si>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</si>
  <si>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</si>
  <si>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</si>
  <si>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</si>
  <si>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</si>
  <si>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</si>
  <si>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</si>
  <si>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</si>
  <si>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</si>
  <si>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</si>
  <si>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</si>
  <si>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</si>
  <si>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</si>
  <si>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</si>
  <si>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</si>
  <si>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</si>
  <si>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</si>
  <si>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</si>
  <si>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</si>
  <si>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</si>
  <si>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</si>
  <si>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</si>
  <si>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</si>
  <si>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</si>
  <si>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</si>
  <si>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</si>
  <si>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</si>
  <si>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</si>
  <si>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 xml:space="preserve">                                                                                                                                                                                                                       Отчет о реализации инвестиционной программы Муниципального унитарного предприятия  города Будённовска "Электросетевая компания"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</si>
  <si>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</si>
  <si>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</si>
  <si>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</si>
  <si>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</si>
  <si>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</si>
  <si>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</si>
  <si>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</si>
  <si>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</si>
  <si>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</si>
  <si>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</si>
  <si>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</si>
  <si>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</si>
  <si>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</si>
  <si>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</si>
  <si>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</si>
  <si>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</si>
  <si>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</si>
  <si>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</si>
  <si>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</si>
  <si>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</si>
  <si>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</si>
  <si>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</si>
  <si>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</si>
  <si>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</si>
  <si>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</si>
  <si>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</si>
  <si>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</si>
  <si>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</si>
  <si>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</si>
  <si>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</si>
  <si>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</si>
  <si>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</si>
  <si>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</si>
  <si>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</si>
  <si>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</si>
  <si>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</si>
  <si>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</si>
  <si>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</si>
  <si>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</si>
  <si>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</si>
  <si>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</si>
  <si>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</si>
  <si>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</si>
  <si>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</si>
  <si>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</si>
  <si>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</si>
  <si>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</si>
  <si>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</si>
  <si>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</si>
  <si>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</si>
  <si>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</si>
  <si>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</si>
  <si>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</si>
  <si>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</si>
  <si>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</si>
  <si>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</si>
  <si>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</si>
  <si>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</si>
  <si>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</si>
  <si>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</si>
  <si>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</si>
  <si>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</si>
  <si>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</si>
  <si>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</si>
  <si>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</si>
  <si>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</si>
  <si>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</si>
  <si>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</si>
  <si>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</si>
  <si>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</si>
  <si>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</si>
  <si>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</si>
  <si>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</si>
  <si>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</si>
  <si>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</si>
  <si>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</si>
  <si>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</si>
  <si>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</si>
  <si>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</si>
  <si>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</si>
  <si>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</si>
  <si>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</si>
  <si>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</si>
  <si>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</si>
  <si>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</si>
  <si>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</si>
  <si>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</si>
  <si>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</si>
  <si>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</si>
  <si>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</si>
  <si>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</si>
  <si>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</si>
  <si>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</si>
  <si>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</si>
  <si>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</si>
  <si>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</si>
  <si>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</si>
  <si>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</si>
  <si>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</si>
  <si>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</si>
  <si>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</si>
  <si>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</si>
  <si>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</si>
  <si>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</si>
  <si>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</si>
  <si>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</si>
  <si>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</si>
  <si>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</si>
  <si>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</si>
  <si>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</si>
  <si>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</si>
  <si>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</si>
  <si>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</si>
  <si>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</si>
  <si>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</si>
  <si>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</si>
  <si>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</si>
  <si>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</si>
  <si>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</si>
  <si>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</si>
  <si>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</si>
  <si>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</si>
  <si>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</si>
  <si>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</si>
  <si>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</si>
  <si>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</si>
  <si>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</si>
  <si>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</si>
  <si>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</si>
  <si>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</si>
  <si>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</si>
  <si>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</si>
  <si>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</si>
  <si>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</si>
  <si>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</si>
  <si>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</si>
  <si>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</si>
  <si>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</si>
  <si>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</si>
  <si>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</si>
  <si>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</si>
  <si>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</si>
  <si>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</si>
  <si>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</si>
  <si>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</si>
  <si>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</si>
  <si>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</si>
  <si>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</si>
  <si>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</si>
  <si>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</si>
  <si>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</si>
  <si>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</si>
  <si>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</si>
  <si>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</si>
  <si>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</si>
  <si>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</si>
  <si>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</si>
  <si>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</si>
  <si>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</si>
  <si>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</si>
  <si>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</si>
  <si>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</si>
  <si>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Финансирование капитальных вложений 2019  года, млн. рублей (с НДС)</t>
  </si>
  <si>
    <t>Освоение капитальных вложений 2019 года, млн. рублей (без НДС)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</si>
  <si>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</si>
  <si>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</si>
  <si>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</si>
  <si>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</si>
  <si>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</si>
  <si>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</si>
  <si>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</si>
  <si>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</si>
  <si>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</si>
  <si>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</si>
  <si>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</si>
  <si>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</si>
  <si>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</si>
  <si>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</si>
  <si>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</si>
  <si>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</si>
  <si>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</si>
  <si>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</si>
  <si>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</si>
  <si>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</si>
  <si>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</si>
  <si>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</si>
  <si>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</si>
  <si>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</si>
  <si>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</si>
  <si>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</si>
  <si>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</si>
  <si>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</si>
  <si>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</si>
  <si>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</si>
  <si>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</si>
  <si>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</si>
  <si>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</si>
  <si>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</si>
  <si>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</si>
  <si>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</si>
  <si>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</si>
  <si>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</si>
  <si>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</si>
  <si>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</si>
  <si>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</si>
  <si>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</si>
  <si>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</si>
  <si>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</si>
  <si>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</si>
  <si>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</si>
  <si>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</si>
  <si>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</si>
  <si>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</si>
  <si>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</si>
  <si>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</si>
  <si>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</si>
  <si>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_____4____ квартал  ___2019_______ года</t>
  </si>
  <si>
    <t>Год раскрытия информации: 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</si>
</sst>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43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5" fillId="0" borderId="0"/>
    <xf numFmtId="0" fontId="27" fillId="0" borderId="0"/>
  </cellStyleXfs>
  <cellXfs count="110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3" fillId="24" borderId="0" xfId="37" applyFont="1" applyFill="1" applyAlignment="1">
      <alignment wrapText="1"/>
    </xf>
    <xf numFmtId="0" fontId="31" fillId="24" borderId="0" xfId="55" applyFont="1" applyFill="1" applyAlignment="1">
      <alignment vertical="center"/>
    </xf>
    <xf numFmtId="0" fontId="33" fillId="24" borderId="0" xfId="0" applyFont="1" applyFill="1" applyAlignment="1"/>
    <xf numFmtId="0" fontId="39" fillId="24" borderId="0" xfId="55" applyFont="1" applyFill="1" applyAlignment="1">
      <alignment vertical="center"/>
    </xf>
    <xf numFmtId="0" fontId="43" fillId="24" borderId="10" xfId="55" applyFont="1" applyFill="1" applyBorder="1" applyAlignment="1">
      <alignment horizontal="center" vertical="center"/>
    </xf>
    <xf numFmtId="164" fontId="45" fillId="24" borderId="10" xfId="45" applyNumberFormat="1" applyFont="1" applyFill="1" applyBorder="1" applyAlignment="1">
      <alignment horizontal="center" vertical="center"/>
    </xf>
    <xf numFmtId="164" fontId="44" fillId="24" borderId="10" xfId="0" applyNumberFormat="1" applyFont="1" applyFill="1" applyBorder="1" applyAlignment="1">
      <alignment horizontal="center" vertical="center"/>
    </xf>
    <xf numFmtId="164" fontId="43" fillId="24" borderId="10" xfId="0" applyNumberFormat="1" applyFont="1" applyFill="1" applyBorder="1" applyAlignment="1">
      <alignment horizontal="center" vertical="center"/>
    </xf>
    <xf numFmtId="164" fontId="44" fillId="24" borderId="10" xfId="37" applyNumberFormat="1" applyFont="1" applyFill="1" applyBorder="1" applyAlignment="1">
      <alignment horizontal="center" vertical="center"/>
    </xf>
    <xf numFmtId="164" fontId="43" fillId="24" borderId="10" xfId="37" applyNumberFormat="1" applyFont="1" applyFill="1" applyBorder="1" applyAlignment="1">
      <alignment horizontal="center" vertical="center"/>
    </xf>
    <xf numFmtId="164" fontId="44" fillId="24" borderId="10" xfId="623" applyNumberFormat="1" applyFont="1" applyFill="1" applyBorder="1" applyAlignment="1">
      <alignment horizontal="left" vertical="center" wrapText="1"/>
    </xf>
    <xf numFmtId="164" fontId="44" fillId="24" borderId="10" xfId="37" applyNumberFormat="1" applyFont="1" applyFill="1" applyBorder="1" applyAlignment="1">
      <alignment horizontal="center" vertical="center" wrapText="1"/>
    </xf>
    <xf numFmtId="164" fontId="44" fillId="24" borderId="10" xfId="36" applyNumberFormat="1" applyFont="1" applyFill="1" applyBorder="1" applyAlignment="1">
      <alignment horizontal="left" vertical="center" wrapText="1"/>
    </xf>
    <xf numFmtId="0" fontId="31" fillId="24" borderId="10" xfId="55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64" fontId="31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left" vertical="center" wrapText="1"/>
    </xf>
    <xf numFmtId="164" fontId="44" fillId="24" borderId="10" xfId="0" applyNumberFormat="1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left" vertical="center" wrapText="1"/>
    </xf>
    <xf numFmtId="164" fontId="9" fillId="24" borderId="10" xfId="0" applyNumberFormat="1" applyFont="1" applyFill="1" applyBorder="1" applyAlignment="1">
      <alignment horizontal="center" vertical="center"/>
    </xf>
    <xf numFmtId="164" fontId="31" fillId="24" borderId="10" xfId="0" applyNumberFormat="1" applyFont="1" applyFill="1" applyBorder="1" applyAlignment="1">
      <alignment horizontal="center" vertical="center"/>
    </xf>
    <xf numFmtId="164" fontId="9" fillId="24" borderId="10" xfId="623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4" fillId="24" borderId="10" xfId="37" applyFont="1" applyFill="1" applyBorder="1" applyAlignment="1">
      <alignment horizontal="left" vertical="center" wrapText="1"/>
    </xf>
    <xf numFmtId="0" fontId="9" fillId="24" borderId="0" xfId="37" applyFont="1" applyFill="1" applyBorder="1" applyAlignment="1"/>
    <xf numFmtId="0" fontId="33" fillId="24" borderId="0" xfId="37" applyFont="1" applyFill="1" applyAlignment="1">
      <alignment horizontal="right" vertical="center"/>
    </xf>
    <xf numFmtId="0" fontId="41" fillId="24" borderId="10" xfId="55" applyFont="1" applyFill="1" applyBorder="1" applyAlignment="1">
      <alignment horizontal="center" vertical="center"/>
    </xf>
    <xf numFmtId="0" fontId="9" fillId="24" borderId="10" xfId="37" applyNumberFormat="1" applyFont="1" applyFill="1" applyBorder="1" applyAlignment="1">
      <alignment horizontal="center" vertical="center"/>
    </xf>
    <xf numFmtId="0" fontId="34" fillId="24" borderId="0" xfId="55" applyFont="1" applyFill="1" applyAlignment="1">
      <alignment vertical="center"/>
    </xf>
    <xf numFmtId="0" fontId="31" fillId="24" borderId="0" xfId="55" applyFont="1" applyFill="1" applyAlignment="1">
      <alignment vertical="top"/>
    </xf>
    <xf numFmtId="0" fontId="34" fillId="24" borderId="0" xfId="55" applyFont="1" applyFill="1" applyAlignment="1">
      <alignment vertical="center" wrapText="1"/>
    </xf>
    <xf numFmtId="0" fontId="9" fillId="24" borderId="0" xfId="0" applyFont="1" applyFill="1"/>
    <xf numFmtId="0" fontId="9" fillId="24" borderId="10" xfId="37" applyFont="1" applyFill="1" applyBorder="1" applyAlignment="1">
      <alignment horizontal="center" textRotation="90" wrapText="1"/>
    </xf>
    <xf numFmtId="0" fontId="9" fillId="24" borderId="10" xfId="37" applyNumberFormat="1" applyFont="1" applyFill="1" applyBorder="1" applyAlignment="1">
      <alignment horizontal="center" vertical="center" wrapText="1"/>
    </xf>
    <xf numFmtId="1" fontId="43" fillId="24" borderId="0" xfId="0" applyNumberFormat="1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 vertical="center" wrapText="1"/>
    </xf>
    <xf numFmtId="0" fontId="43" fillId="24" borderId="0" xfId="55" applyFont="1" applyFill="1" applyBorder="1" applyAlignment="1">
      <alignment horizontal="center" vertical="center"/>
    </xf>
    <xf numFmtId="164" fontId="31" fillId="24" borderId="0" xfId="37" applyNumberFormat="1" applyFont="1" applyFill="1" applyBorder="1" applyAlignment="1">
      <alignment horizontal="center" vertical="center"/>
    </xf>
    <xf numFmtId="164" fontId="9" fillId="24" borderId="0" xfId="37" applyNumberFormat="1" applyFont="1" applyFill="1" applyBorder="1" applyAlignment="1">
      <alignment horizontal="center" vertical="center"/>
    </xf>
    <xf numFmtId="164" fontId="30" fillId="24" borderId="0" xfId="45" applyNumberFormat="1" applyFont="1" applyFill="1" applyBorder="1" applyAlignment="1">
      <alignment horizontal="center" vertical="center"/>
    </xf>
    <xf numFmtId="1" fontId="9" fillId="24" borderId="0" xfId="37" applyNumberFormat="1" applyFont="1" applyFill="1" applyAlignment="1">
      <alignment horizontal="left" vertical="top"/>
    </xf>
    <xf numFmtId="0" fontId="40" fillId="24" borderId="0" xfId="55" applyFont="1" applyFill="1" applyAlignment="1">
      <alignment vertical="center"/>
    </xf>
    <xf numFmtId="0" fontId="33" fillId="24" borderId="0" xfId="46" applyFont="1" applyFill="1" applyBorder="1" applyAlignment="1"/>
    <xf numFmtId="0" fontId="44" fillId="24" borderId="10" xfId="55" applyFont="1" applyFill="1" applyBorder="1" applyAlignment="1">
      <alignment horizontal="left" wrapText="1"/>
    </xf>
    <xf numFmtId="164" fontId="44" fillId="24" borderId="10" xfId="45" applyNumberFormat="1" applyFont="1" applyFill="1" applyBorder="1" applyAlignment="1">
      <alignment horizontal="center" vertical="center"/>
    </xf>
    <xf numFmtId="0" fontId="44" fillId="24" borderId="13" xfId="55" applyFont="1" applyFill="1" applyBorder="1" applyAlignment="1">
      <alignment horizontal="left" vertical="center" wrapText="1"/>
    </xf>
    <xf numFmtId="0" fontId="44" fillId="24" borderId="10" xfId="55" applyFont="1" applyFill="1" applyBorder="1" applyAlignment="1">
      <alignment horizontal="left" vertical="center" wrapText="1"/>
    </xf>
    <xf numFmtId="0" fontId="9" fillId="24" borderId="13" xfId="55" applyFont="1" applyFill="1" applyBorder="1" applyAlignment="1">
      <alignment horizontal="left" vertical="center" wrapText="1"/>
    </xf>
    <xf numFmtId="164" fontId="9" fillId="24" borderId="10" xfId="45" applyNumberFormat="1" applyFont="1" applyFill="1" applyBorder="1" applyAlignment="1">
      <alignment horizontal="center" vertical="center"/>
    </xf>
    <xf numFmtId="0" fontId="44" fillId="24" borderId="10" xfId="55" applyFont="1" applyFill="1" applyBorder="1" applyAlignment="1">
      <alignment horizontal="left" vertical="top" wrapText="1"/>
    </xf>
    <xf numFmtId="0" fontId="44" fillId="24" borderId="14" xfId="0" applyFont="1" applyFill="1" applyBorder="1" applyAlignment="1">
      <alignment horizontal="left" vertical="center" wrapText="1"/>
    </xf>
    <xf numFmtId="49" fontId="41" fillId="24" borderId="10" xfId="55" applyNumberFormat="1" applyFont="1" applyFill="1" applyBorder="1" applyAlignment="1">
      <alignment horizontal="center" vertical="center"/>
    </xf>
    <xf numFmtId="49" fontId="41" fillId="24" borderId="13" xfId="55" applyNumberFormat="1" applyFont="1" applyFill="1" applyBorder="1" applyAlignment="1">
      <alignment horizontal="center" vertical="center"/>
    </xf>
    <xf numFmtId="0" fontId="41" fillId="24" borderId="13" xfId="55" applyFont="1" applyFill="1" applyBorder="1" applyAlignment="1">
      <alignment horizontal="center" vertical="center"/>
    </xf>
    <xf numFmtId="16" fontId="41" fillId="24" borderId="10" xfId="55" applyNumberFormat="1" applyFont="1" applyFill="1" applyBorder="1" applyAlignment="1">
      <alignment horizontal="center" vertical="center"/>
    </xf>
    <xf numFmtId="164" fontId="42" fillId="24" borderId="10" xfId="622" applyNumberFormat="1" applyFont="1" applyFill="1" applyBorder="1" applyAlignment="1">
      <alignment horizontal="center" vertical="center"/>
    </xf>
    <xf numFmtId="164" fontId="38" fillId="24" borderId="10" xfId="622" applyNumberFormat="1" applyFont="1" applyFill="1" applyBorder="1" applyAlignment="1">
      <alignment horizontal="center" vertical="center"/>
    </xf>
    <xf numFmtId="164" fontId="42" fillId="24" borderId="10" xfId="623" applyNumberFormat="1" applyFont="1" applyFill="1" applyBorder="1" applyAlignment="1">
      <alignment horizontal="center" vertical="center"/>
    </xf>
    <xf numFmtId="0" fontId="46" fillId="24" borderId="10" xfId="55" applyFont="1" applyFill="1" applyBorder="1" applyAlignment="1">
      <alignment horizontal="center" vertical="center"/>
    </xf>
    <xf numFmtId="164" fontId="38" fillId="24" borderId="10" xfId="623" applyNumberFormat="1" applyFont="1" applyFill="1" applyBorder="1" applyAlignment="1">
      <alignment horizontal="center" vertical="center"/>
    </xf>
    <xf numFmtId="1" fontId="48" fillId="24" borderId="11" xfId="0" applyNumberFormat="1" applyFont="1" applyFill="1" applyBorder="1" applyAlignment="1">
      <alignment horizontal="center" vertical="center" wrapText="1"/>
    </xf>
    <xf numFmtId="1" fontId="46" fillId="24" borderId="11" xfId="0" applyNumberFormat="1" applyFont="1" applyFill="1" applyBorder="1" applyAlignment="1">
      <alignment horizontal="center" vertical="center" wrapText="1"/>
    </xf>
    <xf numFmtId="0" fontId="41" fillId="24" borderId="11" xfId="0" applyNumberFormat="1" applyFont="1" applyFill="1" applyBorder="1" applyAlignment="1">
      <alignment horizontal="center" vertical="center" wrapText="1"/>
    </xf>
    <xf numFmtId="0" fontId="46" fillId="24" borderId="11" xfId="0" applyNumberFormat="1" applyFont="1" applyFill="1" applyBorder="1" applyAlignment="1">
      <alignment horizontal="center" vertical="center" wrapText="1"/>
    </xf>
    <xf numFmtId="0" fontId="46" fillId="24" borderId="10" xfId="0" applyNumberFormat="1" applyFont="1" applyFill="1" applyBorder="1" applyAlignment="1">
      <alignment horizontal="center" vertical="center" wrapText="1"/>
    </xf>
    <xf numFmtId="164" fontId="44" fillId="24" borderId="0" xfId="37" applyNumberFormat="1" applyFont="1" applyFill="1" applyBorder="1" applyAlignment="1">
      <alignment horizontal="center" vertical="center"/>
    </xf>
    <xf numFmtId="49" fontId="9" fillId="24" borderId="18" xfId="624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4" applyNumberFormat="1" applyFont="1" applyFill="1" applyBorder="1" applyAlignment="1" applyProtection="1">
      <alignment horizontal="left" vertical="top" wrapText="1"/>
      <protection locked="0"/>
    </xf>
    <xf numFmtId="0" fontId="9" fillId="24" borderId="10" xfId="0" applyFont="1" applyFill="1" applyBorder="1" applyAlignment="1">
      <alignment horizontal="left" vertical="top" wrapText="1"/>
    </xf>
    <xf numFmtId="0" fontId="9" fillId="24" borderId="0" xfId="0" applyFont="1" applyFill="1" applyAlignment="1"/>
    <xf numFmtId="0" fontId="9" fillId="24" borderId="0" xfId="37" applyNumberFormat="1" applyFont="1" applyFill="1"/>
    <xf numFmtId="0" fontId="44" fillId="24" borderId="0" xfId="37" applyNumberFormat="1" applyFont="1" applyFill="1"/>
    <xf numFmtId="0" fontId="29" fillId="24" borderId="0" xfId="44" applyFont="1" applyFill="1" applyBorder="1"/>
    <xf numFmtId="0" fontId="9" fillId="24" borderId="13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/>
    </xf>
    <xf numFmtId="0" fontId="33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Alignment="1">
      <alignment horizontal="left" wrapText="1"/>
    </xf>
    <xf numFmtId="164" fontId="49" fillId="24" borderId="10" xfId="37" applyNumberFormat="1" applyFont="1" applyFill="1" applyBorder="1" applyAlignment="1">
      <alignment horizontal="center" vertical="center"/>
    </xf>
    <xf numFmtId="0" fontId="9" fillId="24" borderId="0" xfId="37" applyFont="1" applyFill="1" applyBorder="1" applyAlignment="1">
      <alignment horizontal="left"/>
    </xf>
    <xf numFmtId="0" fontId="9" fillId="24" borderId="0" xfId="37" applyFont="1" applyFill="1" applyAlignment="1">
      <alignment horizontal="left"/>
    </xf>
    <xf numFmtId="0" fontId="9" fillId="24" borderId="0" xfId="37" applyFont="1" applyFill="1" applyAlignment="1">
      <alignment horizontal="left" wrapText="1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0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47" fillId="24" borderId="0" xfId="55" applyFont="1" applyFill="1" applyAlignment="1">
      <alignment horizontal="center" vertical="center"/>
    </xf>
    <xf numFmtId="0" fontId="34" fillId="24" borderId="0" xfId="55" applyFont="1" applyFill="1" applyAlignment="1">
      <alignment horizontal="right" vertical="center" wrapText="1"/>
    </xf>
    <xf numFmtId="0" fontId="9" fillId="24" borderId="0" xfId="0" applyFont="1" applyFill="1" applyAlignment="1">
      <alignment horizontal="center"/>
    </xf>
    <xf numFmtId="0" fontId="31" fillId="24" borderId="0" xfId="55" applyFont="1" applyFill="1" applyAlignment="1">
      <alignment horizontal="center" vertical="top"/>
    </xf>
    <xf numFmtId="0" fontId="44" fillId="24" borderId="0" xfId="37" applyFont="1" applyFill="1" applyBorder="1" applyAlignment="1">
      <alignment horizontal="right"/>
    </xf>
    <xf numFmtId="0" fontId="33" fillId="24" borderId="0" xfId="37" applyFont="1" applyFill="1" applyAlignment="1">
      <alignment horizontal="right" wrapText="1"/>
    </xf>
    <xf numFmtId="0" fontId="33" fillId="24" borderId="0" xfId="37" applyFont="1" applyFill="1" applyAlignment="1">
      <alignment horizont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0" xfId="37" applyFont="1" applyFill="1" applyAlignment="1">
      <alignment horizontal="right"/>
    </xf>
    <xf numFmtId="0" fontId="9" fillId="24" borderId="0" xfId="37" applyFont="1" applyFill="1" applyAlignment="1">
      <alignment horizontal="center" wrapText="1"/>
    </xf>
    <xf numFmtId="0" fontId="9" fillId="24" borderId="15" xfId="37" applyFont="1" applyFill="1" applyBorder="1" applyAlignment="1">
      <alignment horizontal="center" vertical="center" wrapText="1"/>
    </xf>
  </cellXfs>
  <cellStyles count="62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Инвестиции Сети Сбыты ЭСО" xfId="624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58"/>
  <sheetViews>
    <sheetView tabSelected="1" view="pageBreakPreview" topLeftCell="R130" zoomScale="70" zoomScaleNormal="70" zoomScaleSheetLayoutView="70" workbookViewId="0">
      <selection activeCell="AY6" sqref="AU6:BC9"/>
    </sheetView>
  </sheetViews>
  <sheetFormatPr defaultRowHeight="15.75" x14ac:dyDescent="0.25"/>
  <cols>
    <col min="1" max="1" width="10.5" style="1" customWidth="1"/>
    <col min="2" max="2" width="34.375" style="1" customWidth="1"/>
    <col min="3" max="3" width="13.375" style="1" customWidth="1"/>
    <col min="4" max="4" width="20.25" style="1" customWidth="1"/>
    <col min="5" max="5" width="10.25" style="1" customWidth="1"/>
    <col min="6" max="6" width="6.25" style="1" customWidth="1"/>
    <col min="7" max="7" width="9.625" style="1" customWidth="1"/>
    <col min="8" max="8" width="7.25" style="1" customWidth="1"/>
    <col min="9" max="9" width="6.25" style="1" customWidth="1"/>
    <col min="10" max="10" width="7" style="1" customWidth="1"/>
    <col min="11" max="11" width="6.25" style="1" customWidth="1"/>
    <col min="12" max="12" width="8.875" style="1" bestFit="1" customWidth="1"/>
    <col min="13" max="14" width="6.25" style="1" customWidth="1"/>
    <col min="15" max="15" width="9.125" style="1" customWidth="1"/>
    <col min="16" max="16" width="6.25" style="1" customWidth="1"/>
    <col min="17" max="17" width="8.875" style="1" bestFit="1" customWidth="1"/>
    <col min="18" max="19" width="6.25" style="1" customWidth="1"/>
    <col min="20" max="20" width="10.625" style="1" customWidth="1"/>
    <col min="21" max="21" width="6.25" style="1" customWidth="1"/>
    <col min="22" max="22" width="8.875" style="1" bestFit="1" customWidth="1"/>
    <col min="23" max="24" width="6.25" style="1" customWidth="1"/>
    <col min="25" max="25" width="8.75" style="1" customWidth="1"/>
    <col min="26" max="26" width="6.25" style="1" customWidth="1"/>
    <col min="27" max="27" width="8.875" style="1" bestFit="1" customWidth="1"/>
    <col min="28" max="28" width="9.5" style="1" customWidth="1"/>
    <col min="29" max="29" width="6.25" style="1" customWidth="1"/>
    <col min="30" max="30" width="24.125" style="1" customWidth="1"/>
    <col min="31" max="31" width="7.375" style="1" customWidth="1"/>
    <col min="32" max="32" width="6.25" style="1" customWidth="1"/>
    <col min="33" max="33" width="8.875" style="1" bestFit="1" customWidth="1"/>
    <col min="34" max="34" width="8.125" style="1" customWidth="1"/>
    <col min="35" max="37" width="6.25" style="1" customWidth="1"/>
    <col min="38" max="38" width="8.875" style="1" bestFit="1" customWidth="1"/>
    <col min="39" max="42" width="6.25" style="1" customWidth="1"/>
    <col min="43" max="43" width="8.875" style="1" bestFit="1" customWidth="1"/>
    <col min="44" max="45" width="6.25" style="1" customWidth="1"/>
    <col min="46" max="46" width="8.625" style="1" customWidth="1"/>
    <col min="47" max="47" width="6.25" style="1" customWidth="1"/>
    <col min="48" max="48" width="8.875" style="1" bestFit="1" customWidth="1"/>
    <col min="49" max="49" width="7.5" style="1" customWidth="1"/>
    <col min="50" max="52" width="6.25" style="1" customWidth="1"/>
    <col min="53" max="53" width="8.875" style="1" bestFit="1" customWidth="1"/>
    <col min="54" max="54" width="7.875" style="1" customWidth="1"/>
    <col min="55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30" t="s">
        <v>84</v>
      </c>
    </row>
    <row r="2" spans="1:102" ht="18.75" x14ac:dyDescent="0.3">
      <c r="BC2" s="85" t="s">
        <v>0</v>
      </c>
    </row>
    <row r="3" spans="1:102" ht="18.75" x14ac:dyDescent="0.3">
      <c r="BC3" s="85" t="s">
        <v>85</v>
      </c>
    </row>
    <row r="4" spans="1:102" ht="18.75" x14ac:dyDescent="0.3">
      <c r="A4" s="92" t="s">
        <v>83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</row>
    <row r="5" spans="1:102" s="2" customFormat="1" ht="18.75" customHeight="1" x14ac:dyDescent="0.3">
      <c r="A5" s="103" t="s">
        <v>363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3"/>
      <c r="BE5" s="3"/>
      <c r="BF5" s="3"/>
      <c r="BG5" s="3"/>
      <c r="BH5" s="3"/>
    </row>
    <row r="6" spans="1:102" s="2" customFormat="1" ht="18.75" customHeight="1" x14ac:dyDescent="0.3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Y6" s="101"/>
      <c r="AZ6" s="101"/>
      <c r="BA6" s="101"/>
      <c r="BB6" s="101"/>
      <c r="BC6" s="101"/>
      <c r="BD6" s="3"/>
      <c r="BE6" s="3"/>
      <c r="BF6" s="3"/>
      <c r="BG6" s="3"/>
      <c r="BH6" s="3"/>
    </row>
    <row r="7" spans="1:102" ht="18.75" customHeight="1" x14ac:dyDescent="0.3">
      <c r="A7" s="97" t="s">
        <v>146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33"/>
      <c r="AN7" s="33"/>
      <c r="AO7" s="33"/>
      <c r="AP7" s="33"/>
      <c r="AQ7" s="33"/>
      <c r="AR7" s="3"/>
      <c r="AS7" s="3"/>
      <c r="AT7" s="3"/>
      <c r="AU7" s="102"/>
      <c r="AV7" s="102"/>
      <c r="AW7" s="102"/>
      <c r="AX7" s="102"/>
      <c r="AY7" s="102"/>
      <c r="AZ7" s="102"/>
      <c r="BA7" s="102"/>
      <c r="BB7" s="102"/>
      <c r="BC7" s="102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</row>
    <row r="8" spans="1:102" ht="18.75" customHeight="1" x14ac:dyDescent="0.25">
      <c r="A8" s="100" t="s">
        <v>147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5"/>
      <c r="AS8" s="35"/>
      <c r="AT8" s="35"/>
      <c r="AU8" s="98"/>
      <c r="AV8" s="98"/>
      <c r="AW8" s="98"/>
      <c r="AX8" s="98"/>
      <c r="AY8" s="98"/>
      <c r="AZ8" s="98"/>
      <c r="BA8" s="98"/>
      <c r="BB8" s="98"/>
      <c r="BC8" s="98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</row>
    <row r="9" spans="1:102" ht="18.75" x14ac:dyDescent="0.3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X9" s="107"/>
      <c r="AY9" s="107"/>
      <c r="AZ9" s="107"/>
      <c r="BA9" s="107"/>
      <c r="BB9" s="107"/>
      <c r="BC9" s="107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85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</row>
    <row r="10" spans="1:102" ht="18.75" x14ac:dyDescent="0.3">
      <c r="A10" s="92" t="s">
        <v>364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36"/>
      <c r="CW10" s="36"/>
      <c r="CX10" s="36"/>
    </row>
    <row r="11" spans="1:102" ht="18.75" x14ac:dyDescent="0.3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36"/>
      <c r="CW11" s="36"/>
      <c r="CX11" s="36"/>
    </row>
    <row r="12" spans="1:102" ht="18.75" x14ac:dyDescent="0.3">
      <c r="A12" s="92" t="s">
        <v>334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99" t="s">
        <v>44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</row>
    <row r="14" spans="1:102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</row>
    <row r="15" spans="1:102" ht="51.75" customHeight="1" x14ac:dyDescent="0.25">
      <c r="A15" s="91" t="s">
        <v>7</v>
      </c>
      <c r="B15" s="91" t="s">
        <v>5</v>
      </c>
      <c r="C15" s="95" t="s">
        <v>1</v>
      </c>
      <c r="D15" s="91" t="s">
        <v>309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 t="s">
        <v>310</v>
      </c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</row>
    <row r="16" spans="1:102" ht="51.75" customHeight="1" x14ac:dyDescent="0.25">
      <c r="A16" s="91"/>
      <c r="B16" s="91"/>
      <c r="C16" s="109"/>
      <c r="D16" s="80" t="s">
        <v>2</v>
      </c>
      <c r="E16" s="104" t="s">
        <v>3</v>
      </c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6"/>
      <c r="AD16" s="80" t="s">
        <v>2</v>
      </c>
      <c r="AE16" s="104" t="s">
        <v>3</v>
      </c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6"/>
    </row>
    <row r="17" spans="1:55" ht="30.75" customHeight="1" x14ac:dyDescent="0.25">
      <c r="A17" s="91"/>
      <c r="B17" s="91"/>
      <c r="C17" s="109"/>
      <c r="D17" s="95" t="s">
        <v>4</v>
      </c>
      <c r="E17" s="104" t="s">
        <v>4</v>
      </c>
      <c r="F17" s="105"/>
      <c r="G17" s="105"/>
      <c r="H17" s="105"/>
      <c r="I17" s="106"/>
      <c r="J17" s="93" t="s">
        <v>8</v>
      </c>
      <c r="K17" s="93"/>
      <c r="L17" s="93"/>
      <c r="M17" s="93"/>
      <c r="N17" s="93"/>
      <c r="O17" s="93" t="s">
        <v>9</v>
      </c>
      <c r="P17" s="93"/>
      <c r="Q17" s="93"/>
      <c r="R17" s="93"/>
      <c r="S17" s="93"/>
      <c r="T17" s="93" t="s">
        <v>11</v>
      </c>
      <c r="U17" s="93"/>
      <c r="V17" s="93"/>
      <c r="W17" s="93"/>
      <c r="X17" s="93"/>
      <c r="Y17" s="94" t="s">
        <v>10</v>
      </c>
      <c r="Z17" s="94"/>
      <c r="AA17" s="94"/>
      <c r="AB17" s="94"/>
      <c r="AC17" s="94"/>
      <c r="AD17" s="95" t="s">
        <v>4</v>
      </c>
      <c r="AE17" s="104" t="s">
        <v>4</v>
      </c>
      <c r="AF17" s="105"/>
      <c r="AG17" s="105"/>
      <c r="AH17" s="105"/>
      <c r="AI17" s="106"/>
      <c r="AJ17" s="93" t="s">
        <v>8</v>
      </c>
      <c r="AK17" s="93"/>
      <c r="AL17" s="93"/>
      <c r="AM17" s="93"/>
      <c r="AN17" s="93"/>
      <c r="AO17" s="93" t="s">
        <v>9</v>
      </c>
      <c r="AP17" s="93"/>
      <c r="AQ17" s="93"/>
      <c r="AR17" s="93"/>
      <c r="AS17" s="93"/>
      <c r="AT17" s="93" t="s">
        <v>11</v>
      </c>
      <c r="AU17" s="93"/>
      <c r="AV17" s="93"/>
      <c r="AW17" s="93"/>
      <c r="AX17" s="93"/>
      <c r="AY17" s="94" t="s">
        <v>10</v>
      </c>
      <c r="AZ17" s="94"/>
      <c r="BA17" s="94"/>
      <c r="BB17" s="94"/>
      <c r="BC17" s="94"/>
    </row>
    <row r="18" spans="1:55" ht="102.75" customHeight="1" x14ac:dyDescent="0.25">
      <c r="A18" s="91"/>
      <c r="B18" s="91"/>
      <c r="C18" s="96"/>
      <c r="D18" s="96"/>
      <c r="E18" s="37" t="s">
        <v>86</v>
      </c>
      <c r="F18" s="37" t="s">
        <v>41</v>
      </c>
      <c r="G18" s="37" t="s">
        <v>42</v>
      </c>
      <c r="H18" s="37" t="s">
        <v>6</v>
      </c>
      <c r="I18" s="37" t="s">
        <v>43</v>
      </c>
      <c r="J18" s="37" t="s">
        <v>86</v>
      </c>
      <c r="K18" s="37" t="s">
        <v>41</v>
      </c>
      <c r="L18" s="37" t="s">
        <v>42</v>
      </c>
      <c r="M18" s="37" t="s">
        <v>6</v>
      </c>
      <c r="N18" s="37" t="s">
        <v>43</v>
      </c>
      <c r="O18" s="37" t="s">
        <v>86</v>
      </c>
      <c r="P18" s="37" t="s">
        <v>41</v>
      </c>
      <c r="Q18" s="37" t="s">
        <v>42</v>
      </c>
      <c r="R18" s="37" t="s">
        <v>6</v>
      </c>
      <c r="S18" s="37" t="s">
        <v>43</v>
      </c>
      <c r="T18" s="37" t="s">
        <v>86</v>
      </c>
      <c r="U18" s="37" t="s">
        <v>41</v>
      </c>
      <c r="V18" s="37" t="s">
        <v>42</v>
      </c>
      <c r="W18" s="37" t="s">
        <v>6</v>
      </c>
      <c r="X18" s="37" t="s">
        <v>43</v>
      </c>
      <c r="Y18" s="37" t="s">
        <v>86</v>
      </c>
      <c r="Z18" s="37" t="s">
        <v>41</v>
      </c>
      <c r="AA18" s="37" t="s">
        <v>42</v>
      </c>
      <c r="AB18" s="37" t="s">
        <v>6</v>
      </c>
      <c r="AC18" s="37" t="s">
        <v>43</v>
      </c>
      <c r="AD18" s="96"/>
      <c r="AE18" s="37" t="s">
        <v>86</v>
      </c>
      <c r="AF18" s="37" t="s">
        <v>41</v>
      </c>
      <c r="AG18" s="37" t="s">
        <v>42</v>
      </c>
      <c r="AH18" s="37" t="s">
        <v>6</v>
      </c>
      <c r="AI18" s="37" t="s">
        <v>43</v>
      </c>
      <c r="AJ18" s="37" t="s">
        <v>86</v>
      </c>
      <c r="AK18" s="37" t="s">
        <v>41</v>
      </c>
      <c r="AL18" s="37" t="s">
        <v>42</v>
      </c>
      <c r="AM18" s="37" t="s">
        <v>6</v>
      </c>
      <c r="AN18" s="37" t="s">
        <v>43</v>
      </c>
      <c r="AO18" s="37" t="s">
        <v>86</v>
      </c>
      <c r="AP18" s="37" t="s">
        <v>41</v>
      </c>
      <c r="AQ18" s="37" t="s">
        <v>42</v>
      </c>
      <c r="AR18" s="37" t="s">
        <v>6</v>
      </c>
      <c r="AS18" s="37" t="s">
        <v>43</v>
      </c>
      <c r="AT18" s="37" t="s">
        <v>86</v>
      </c>
      <c r="AU18" s="37" t="s">
        <v>41</v>
      </c>
      <c r="AV18" s="37" t="s">
        <v>42</v>
      </c>
      <c r="AW18" s="37" t="s">
        <v>6</v>
      </c>
      <c r="AX18" s="37" t="s">
        <v>43</v>
      </c>
      <c r="AY18" s="37" t="s">
        <v>86</v>
      </c>
      <c r="AZ18" s="37" t="s">
        <v>41</v>
      </c>
      <c r="BA18" s="37" t="s">
        <v>42</v>
      </c>
      <c r="BB18" s="37" t="s">
        <v>6</v>
      </c>
      <c r="BC18" s="37" t="s">
        <v>43</v>
      </c>
    </row>
    <row r="19" spans="1:55" s="75" customFormat="1" ht="29.25" customHeight="1" x14ac:dyDescent="0.25">
      <c r="A19" s="38">
        <v>1</v>
      </c>
      <c r="B19" s="32">
        <v>2</v>
      </c>
      <c r="C19" s="32">
        <f>B19+1</f>
        <v>3</v>
      </c>
      <c r="D19" s="32">
        <v>4</v>
      </c>
      <c r="E19" s="32" t="s">
        <v>12</v>
      </c>
      <c r="F19" s="32" t="s">
        <v>13</v>
      </c>
      <c r="G19" s="32" t="s">
        <v>14</v>
      </c>
      <c r="H19" s="32" t="s">
        <v>15</v>
      </c>
      <c r="I19" s="32" t="s">
        <v>16</v>
      </c>
      <c r="J19" s="32" t="s">
        <v>17</v>
      </c>
      <c r="K19" s="32" t="s">
        <v>18</v>
      </c>
      <c r="L19" s="32" t="s">
        <v>19</v>
      </c>
      <c r="M19" s="32" t="s">
        <v>20</v>
      </c>
      <c r="N19" s="32" t="s">
        <v>21</v>
      </c>
      <c r="O19" s="32" t="s">
        <v>22</v>
      </c>
      <c r="P19" s="32" t="s">
        <v>23</v>
      </c>
      <c r="Q19" s="32" t="s">
        <v>24</v>
      </c>
      <c r="R19" s="32" t="s">
        <v>25</v>
      </c>
      <c r="S19" s="32" t="s">
        <v>26</v>
      </c>
      <c r="T19" s="32" t="s">
        <v>27</v>
      </c>
      <c r="U19" s="32" t="s">
        <v>28</v>
      </c>
      <c r="V19" s="32" t="s">
        <v>29</v>
      </c>
      <c r="W19" s="32" t="s">
        <v>30</v>
      </c>
      <c r="X19" s="32" t="s">
        <v>31</v>
      </c>
      <c r="Y19" s="32" t="s">
        <v>32</v>
      </c>
      <c r="Z19" s="32" t="s">
        <v>33</v>
      </c>
      <c r="AA19" s="32" t="s">
        <v>34</v>
      </c>
      <c r="AB19" s="32" t="s">
        <v>35</v>
      </c>
      <c r="AC19" s="32" t="s">
        <v>36</v>
      </c>
      <c r="AD19" s="32">
        <v>6</v>
      </c>
      <c r="AE19" s="32" t="s">
        <v>37</v>
      </c>
      <c r="AF19" s="32" t="s">
        <v>38</v>
      </c>
      <c r="AG19" s="32" t="s">
        <v>39</v>
      </c>
      <c r="AH19" s="32" t="s">
        <v>40</v>
      </c>
      <c r="AI19" s="32" t="s">
        <v>60</v>
      </c>
      <c r="AJ19" s="32" t="s">
        <v>61</v>
      </c>
      <c r="AK19" s="32" t="s">
        <v>62</v>
      </c>
      <c r="AL19" s="32" t="s">
        <v>63</v>
      </c>
      <c r="AM19" s="32" t="s">
        <v>64</v>
      </c>
      <c r="AN19" s="32" t="s">
        <v>65</v>
      </c>
      <c r="AO19" s="32" t="s">
        <v>66</v>
      </c>
      <c r="AP19" s="32" t="s">
        <v>67</v>
      </c>
      <c r="AQ19" s="32" t="s">
        <v>68</v>
      </c>
      <c r="AR19" s="32" t="s">
        <v>69</v>
      </c>
      <c r="AS19" s="32" t="s">
        <v>70</v>
      </c>
      <c r="AT19" s="32" t="s">
        <v>71</v>
      </c>
      <c r="AU19" s="32" t="s">
        <v>72</v>
      </c>
      <c r="AV19" s="32" t="s">
        <v>73</v>
      </c>
      <c r="AW19" s="32" t="s">
        <v>74</v>
      </c>
      <c r="AX19" s="32" t="s">
        <v>75</v>
      </c>
      <c r="AY19" s="32" t="s">
        <v>76</v>
      </c>
      <c r="AZ19" s="32" t="s">
        <v>77</v>
      </c>
      <c r="BA19" s="32" t="s">
        <v>78</v>
      </c>
      <c r="BB19" s="32" t="s">
        <v>79</v>
      </c>
      <c r="BC19" s="32" t="s">
        <v>80</v>
      </c>
    </row>
    <row r="20" spans="1:55" s="76" customFormat="1" ht="52.5" customHeight="1" x14ac:dyDescent="0.25">
      <c r="A20" s="56" t="s">
        <v>100</v>
      </c>
      <c r="B20" s="48" t="s">
        <v>45</v>
      </c>
      <c r="C20" s="31" t="s">
        <v>138</v>
      </c>
      <c r="D20" s="10">
        <f>D22+D25</f>
        <v>25.687000000000005</v>
      </c>
      <c r="E20" s="10">
        <f>J20+O20+T20+Y20</f>
        <v>24.273523000000004</v>
      </c>
      <c r="F20" s="11">
        <f t="shared" ref="F20:N20" si="0">F22+F26</f>
        <v>0</v>
      </c>
      <c r="G20" s="11">
        <f>L20+Q20+V20+AA20</f>
        <v>5.4573000000000009</v>
      </c>
      <c r="H20" s="11">
        <f>M20+R20+W20+AB20</f>
        <v>18.816699999999997</v>
      </c>
      <c r="I20" s="11">
        <f t="shared" si="0"/>
        <v>0</v>
      </c>
      <c r="J20" s="10">
        <f>J22+J25+J21</f>
        <v>1.5389999999999999</v>
      </c>
      <c r="K20" s="11">
        <f t="shared" si="0"/>
        <v>0</v>
      </c>
      <c r="L20" s="11">
        <f>L21+L22</f>
        <v>0.24929999999999997</v>
      </c>
      <c r="M20" s="11">
        <f>M21+M22</f>
        <v>1.2896999999999998</v>
      </c>
      <c r="N20" s="11">
        <f t="shared" si="0"/>
        <v>0</v>
      </c>
      <c r="O20" s="10">
        <f>O22+O25+O21</f>
        <v>3.6880000000000006</v>
      </c>
      <c r="P20" s="11">
        <v>0</v>
      </c>
      <c r="Q20" s="11">
        <f>Q21+Q22</f>
        <v>0.49900000000000011</v>
      </c>
      <c r="R20" s="11">
        <f>R21+R22</f>
        <v>3.1890000000000005</v>
      </c>
      <c r="S20" s="11">
        <v>0</v>
      </c>
      <c r="T20" s="10">
        <f>T22+T25+T21</f>
        <v>9.9965230000000016</v>
      </c>
      <c r="U20" s="11">
        <v>0</v>
      </c>
      <c r="V20" s="11">
        <f>V21+V22+V25</f>
        <v>3.3540000000000001</v>
      </c>
      <c r="W20" s="11">
        <f>W21+W22+W25</f>
        <v>6.6429999999999998</v>
      </c>
      <c r="X20" s="11">
        <v>0</v>
      </c>
      <c r="Y20" s="10">
        <f>Y22+Y25+Y21</f>
        <v>9.0500000000000007</v>
      </c>
      <c r="Z20" s="11">
        <v>0</v>
      </c>
      <c r="AA20" s="11">
        <f>AA21+AA22+AA25</f>
        <v>1.3550000000000002</v>
      </c>
      <c r="AB20" s="11">
        <f>AB21+AB22+AB25</f>
        <v>7.6949999999999985</v>
      </c>
      <c r="AC20" s="11">
        <v>0</v>
      </c>
      <c r="AD20" s="9">
        <f>AD22+AD25</f>
        <v>21.407000000000004</v>
      </c>
      <c r="AE20" s="9">
        <f>AE22+AE25+AE21</f>
        <v>20.227700000000002</v>
      </c>
      <c r="AF20" s="11">
        <f t="shared" ref="AF20:AI20" si="1">AF22+AF26</f>
        <v>0</v>
      </c>
      <c r="AG20" s="9">
        <f t="shared" ref="AG20:AH20" si="2">AG22+AG25+AG21</f>
        <v>2.7522999999999995</v>
      </c>
      <c r="AH20" s="9">
        <f t="shared" si="2"/>
        <v>17.301699999999997</v>
      </c>
      <c r="AI20" s="11">
        <f t="shared" si="1"/>
        <v>0</v>
      </c>
      <c r="AJ20" s="9">
        <f t="shared" ref="AJ20:AW20" si="3">AJ22+AJ25+AJ21</f>
        <v>1.2829999999999999</v>
      </c>
      <c r="AK20" s="9">
        <f t="shared" si="3"/>
        <v>0</v>
      </c>
      <c r="AL20" s="9">
        <f t="shared" si="3"/>
        <v>0.20730000000000001</v>
      </c>
      <c r="AM20" s="9">
        <f t="shared" si="3"/>
        <v>1.0756999999999999</v>
      </c>
      <c r="AN20" s="9">
        <f t="shared" si="3"/>
        <v>0</v>
      </c>
      <c r="AO20" s="9">
        <f t="shared" si="3"/>
        <v>3.0740000000000003</v>
      </c>
      <c r="AP20" s="9">
        <f t="shared" si="3"/>
        <v>0</v>
      </c>
      <c r="AQ20" s="9">
        <f t="shared" si="3"/>
        <v>0.41300000000000009</v>
      </c>
      <c r="AR20" s="9">
        <f t="shared" si="3"/>
        <v>2.6579999999999999</v>
      </c>
      <c r="AS20" s="9">
        <f t="shared" si="3"/>
        <v>0</v>
      </c>
      <c r="AT20" s="9">
        <f t="shared" si="3"/>
        <v>8.3297000000000008</v>
      </c>
      <c r="AU20" s="9">
        <f t="shared" si="3"/>
        <v>0</v>
      </c>
      <c r="AV20" s="9">
        <f t="shared" si="3"/>
        <v>1.024</v>
      </c>
      <c r="AW20" s="9">
        <f t="shared" si="3"/>
        <v>7.3049999999999997</v>
      </c>
      <c r="AX20" s="11">
        <v>0</v>
      </c>
      <c r="AY20" s="49">
        <f>AY21+AY22+AY25</f>
        <v>7.5410000000000004</v>
      </c>
      <c r="AZ20" s="11">
        <v>0</v>
      </c>
      <c r="BA20" s="11">
        <f>BA21+BA22+BA25</f>
        <v>1.1290000000000002</v>
      </c>
      <c r="BB20" s="11">
        <f>BB21+BB22+BB25</f>
        <v>6.4120000000000008</v>
      </c>
      <c r="BC20" s="11">
        <v>0</v>
      </c>
    </row>
    <row r="21" spans="1:55" s="76" customFormat="1" ht="36.75" customHeight="1" x14ac:dyDescent="0.25">
      <c r="A21" s="57" t="s">
        <v>101</v>
      </c>
      <c r="B21" s="50" t="s">
        <v>87</v>
      </c>
      <c r="C21" s="31" t="s">
        <v>138</v>
      </c>
      <c r="D21" s="12">
        <f t="shared" ref="D21" si="4">D27</f>
        <v>0</v>
      </c>
      <c r="E21" s="10">
        <f t="shared" ref="E21:E84" si="5">J21+O21+T21+Y21</f>
        <v>1.7785230000000003</v>
      </c>
      <c r="F21" s="11">
        <v>0</v>
      </c>
      <c r="G21" s="11">
        <f t="shared" ref="G21:G84" si="6">L21+Q21+V21+AA21</f>
        <v>0.21129999999999999</v>
      </c>
      <c r="H21" s="11">
        <f>H27</f>
        <v>1.7247000000000001</v>
      </c>
      <c r="I21" s="11">
        <v>0</v>
      </c>
      <c r="J21" s="12">
        <f>J27</f>
        <v>0.28800000000000003</v>
      </c>
      <c r="K21" s="11">
        <v>0</v>
      </c>
      <c r="L21" s="11">
        <f>L27</f>
        <v>3.73E-2</v>
      </c>
      <c r="M21" s="11">
        <f>M27</f>
        <v>0.25469999999999998</v>
      </c>
      <c r="N21" s="11">
        <v>0</v>
      </c>
      <c r="O21" s="12">
        <f t="shared" ref="O21" si="7">O27</f>
        <v>0.115</v>
      </c>
      <c r="P21" s="11">
        <v>0</v>
      </c>
      <c r="Q21" s="11">
        <f>Q35+Q53</f>
        <v>3.3000000000000002E-2</v>
      </c>
      <c r="R21" s="11">
        <f>R35+R53</f>
        <v>8.2000000000000003E-2</v>
      </c>
      <c r="S21" s="11">
        <v>0</v>
      </c>
      <c r="T21" s="12">
        <f>T27</f>
        <v>1.0355230000000002</v>
      </c>
      <c r="U21" s="11">
        <v>0</v>
      </c>
      <c r="V21" s="11">
        <f>V35+V53</f>
        <v>6.8000000000000005E-2</v>
      </c>
      <c r="W21" s="11">
        <f>W35+W53</f>
        <v>0.96800000000000008</v>
      </c>
      <c r="X21" s="11">
        <v>0</v>
      </c>
      <c r="Y21" s="12">
        <f t="shared" ref="Y21" si="8">Y27</f>
        <v>0.34</v>
      </c>
      <c r="Z21" s="11">
        <v>0</v>
      </c>
      <c r="AA21" s="11">
        <f>AA35+AA53</f>
        <v>7.2999999999999995E-2</v>
      </c>
      <c r="AB21" s="11">
        <f>AB35+AB53</f>
        <v>0.26700000000000002</v>
      </c>
      <c r="AC21" s="11">
        <v>0</v>
      </c>
      <c r="AD21" s="11">
        <v>0</v>
      </c>
      <c r="AE21" s="11">
        <f t="shared" ref="AE21" si="9">AE27</f>
        <v>1.4819999999999998</v>
      </c>
      <c r="AF21" s="11">
        <v>0</v>
      </c>
      <c r="AG21" s="11">
        <f>AG35+AG53</f>
        <v>0.17230000000000004</v>
      </c>
      <c r="AH21" s="11">
        <f>AH35+AH53</f>
        <v>1.3096999999999999</v>
      </c>
      <c r="AI21" s="11">
        <v>0</v>
      </c>
      <c r="AJ21" s="11">
        <f t="shared" ref="AJ21:AW21" si="10">AJ27</f>
        <v>0.24100000000000002</v>
      </c>
      <c r="AK21" s="11">
        <f t="shared" si="10"/>
        <v>0</v>
      </c>
      <c r="AL21" s="11">
        <f t="shared" si="10"/>
        <v>2.93E-2</v>
      </c>
      <c r="AM21" s="11">
        <f t="shared" si="10"/>
        <v>0.2117</v>
      </c>
      <c r="AN21" s="11">
        <f t="shared" si="10"/>
        <v>0</v>
      </c>
      <c r="AO21" s="11">
        <f t="shared" si="10"/>
        <v>9.5999999999999988E-2</v>
      </c>
      <c r="AP21" s="11">
        <f t="shared" si="10"/>
        <v>0</v>
      </c>
      <c r="AQ21" s="11">
        <f t="shared" si="10"/>
        <v>2.3999999999999997E-2</v>
      </c>
      <c r="AR21" s="11">
        <f t="shared" si="10"/>
        <v>6.8999999999999992E-2</v>
      </c>
      <c r="AS21" s="11">
        <f t="shared" si="10"/>
        <v>0</v>
      </c>
      <c r="AT21" s="11">
        <f t="shared" si="10"/>
        <v>0.8630000000000001</v>
      </c>
      <c r="AU21" s="11">
        <f t="shared" si="10"/>
        <v>0</v>
      </c>
      <c r="AV21" s="11">
        <f t="shared" si="10"/>
        <v>5.7000000000000002E-2</v>
      </c>
      <c r="AW21" s="11">
        <f t="shared" si="10"/>
        <v>0.80600000000000016</v>
      </c>
      <c r="AX21" s="11">
        <v>0</v>
      </c>
      <c r="AY21" s="49">
        <f>AY34</f>
        <v>0.28200000000000003</v>
      </c>
      <c r="AZ21" s="11">
        <v>0</v>
      </c>
      <c r="BA21" s="11">
        <f>BA35+BA53</f>
        <v>5.9000000000000011E-2</v>
      </c>
      <c r="BB21" s="11">
        <f>BB35+BB53</f>
        <v>0.22300000000000003</v>
      </c>
      <c r="BC21" s="11">
        <v>0</v>
      </c>
    </row>
    <row r="22" spans="1:55" s="76" customFormat="1" ht="63.75" customHeight="1" x14ac:dyDescent="0.25">
      <c r="A22" s="57" t="s">
        <v>102</v>
      </c>
      <c r="B22" s="50" t="s">
        <v>88</v>
      </c>
      <c r="C22" s="31" t="s">
        <v>138</v>
      </c>
      <c r="D22" s="10">
        <f>D70+D84+D120</f>
        <v>19.759000000000004</v>
      </c>
      <c r="E22" s="10">
        <f t="shared" si="5"/>
        <v>16.856000000000002</v>
      </c>
      <c r="F22" s="11">
        <f t="shared" ref="F22:N22" si="11">F30</f>
        <v>0</v>
      </c>
      <c r="G22" s="11">
        <f t="shared" si="6"/>
        <v>2.5650000000000004</v>
      </c>
      <c r="H22" s="11">
        <f>H83</f>
        <v>8.6659999999999986</v>
      </c>
      <c r="I22" s="11">
        <f t="shared" si="11"/>
        <v>0</v>
      </c>
      <c r="J22" s="10">
        <f t="shared" ref="J22" si="12">J70+J84+J120</f>
        <v>1.2509999999999999</v>
      </c>
      <c r="K22" s="11">
        <f t="shared" si="11"/>
        <v>0</v>
      </c>
      <c r="L22" s="11">
        <f>L83</f>
        <v>0.21199999999999997</v>
      </c>
      <c r="M22" s="11">
        <f>M83</f>
        <v>1.0349999999999999</v>
      </c>
      <c r="N22" s="11">
        <f t="shared" si="11"/>
        <v>0</v>
      </c>
      <c r="O22" s="10">
        <f>O70+O84+O120</f>
        <v>3.5730000000000004</v>
      </c>
      <c r="P22" s="11">
        <v>0</v>
      </c>
      <c r="Q22" s="11">
        <f>Q70+Q83</f>
        <v>0.46600000000000008</v>
      </c>
      <c r="R22" s="11">
        <f>R70+R83</f>
        <v>3.1070000000000007</v>
      </c>
      <c r="S22" s="11">
        <v>0</v>
      </c>
      <c r="T22" s="10">
        <f t="shared" ref="T22" si="13">T70+T84+T120</f>
        <v>5.7760000000000016</v>
      </c>
      <c r="U22" s="11">
        <v>0</v>
      </c>
      <c r="V22" s="11">
        <f>V70+V84</f>
        <v>0.83200000000000018</v>
      </c>
      <c r="W22" s="11">
        <f>W70+W84</f>
        <v>4.944</v>
      </c>
      <c r="X22" s="11">
        <v>0</v>
      </c>
      <c r="Y22" s="10">
        <f t="shared" ref="Y22" si="14">Y70+Y84+Y120</f>
        <v>6.2560000000000002</v>
      </c>
      <c r="Z22" s="11">
        <v>0</v>
      </c>
      <c r="AA22" s="11">
        <f>AA70+AA83</f>
        <v>1.0550000000000002</v>
      </c>
      <c r="AB22" s="11">
        <f>AB70+AB83</f>
        <v>5.2009999999999987</v>
      </c>
      <c r="AC22" s="11">
        <v>0</v>
      </c>
      <c r="AD22" s="9">
        <f>AD70+AD83</f>
        <v>16.466000000000005</v>
      </c>
      <c r="AE22" s="9">
        <f>AE84+AE120+AE70</f>
        <v>14.046700000000003</v>
      </c>
      <c r="AF22" s="11">
        <f t="shared" ref="AF22:AI22" si="15">AF27</f>
        <v>0</v>
      </c>
      <c r="AG22" s="9">
        <f t="shared" ref="AG22:AH22" si="16">AG84+AG120+AG70</f>
        <v>2.1179999999999999</v>
      </c>
      <c r="AH22" s="9">
        <f t="shared" si="16"/>
        <v>11.754999999999997</v>
      </c>
      <c r="AI22" s="11">
        <f t="shared" si="15"/>
        <v>0</v>
      </c>
      <c r="AJ22" s="9">
        <f t="shared" ref="AJ22:AW22" si="17">AJ84+AJ120+AJ70</f>
        <v>1.0419999999999998</v>
      </c>
      <c r="AK22" s="9">
        <f t="shared" si="17"/>
        <v>0</v>
      </c>
      <c r="AL22" s="9">
        <f t="shared" si="17"/>
        <v>0.17800000000000002</v>
      </c>
      <c r="AM22" s="9">
        <f t="shared" si="17"/>
        <v>0.86399999999999988</v>
      </c>
      <c r="AN22" s="9">
        <f t="shared" si="17"/>
        <v>0</v>
      </c>
      <c r="AO22" s="9">
        <f t="shared" si="17"/>
        <v>2.9780000000000002</v>
      </c>
      <c r="AP22" s="9">
        <f t="shared" si="17"/>
        <v>0</v>
      </c>
      <c r="AQ22" s="9">
        <f t="shared" si="17"/>
        <v>0.38900000000000007</v>
      </c>
      <c r="AR22" s="9">
        <f t="shared" si="17"/>
        <v>2.589</v>
      </c>
      <c r="AS22" s="9">
        <f t="shared" si="17"/>
        <v>0</v>
      </c>
      <c r="AT22" s="9">
        <f t="shared" si="17"/>
        <v>4.8127000000000004</v>
      </c>
      <c r="AU22" s="9">
        <f t="shared" si="17"/>
        <v>0</v>
      </c>
      <c r="AV22" s="9">
        <f t="shared" si="17"/>
        <v>0.69400000000000006</v>
      </c>
      <c r="AW22" s="9">
        <f t="shared" si="17"/>
        <v>4.1179999999999994</v>
      </c>
      <c r="AX22" s="11">
        <v>0</v>
      </c>
      <c r="AY22" s="49">
        <f>AY70+AY83</f>
        <v>5.2140000000000004</v>
      </c>
      <c r="AZ22" s="11">
        <v>0</v>
      </c>
      <c r="BA22" s="11">
        <f>BA70+BA83</f>
        <v>0.88100000000000023</v>
      </c>
      <c r="BB22" s="11">
        <f>BB70+BB83</f>
        <v>4.3330000000000011</v>
      </c>
      <c r="BC22" s="11">
        <v>0</v>
      </c>
    </row>
    <row r="23" spans="1:55" s="76" customFormat="1" ht="87.75" customHeight="1" x14ac:dyDescent="0.25">
      <c r="A23" s="57" t="s">
        <v>103</v>
      </c>
      <c r="B23" s="50" t="s">
        <v>89</v>
      </c>
      <c r="C23" s="31" t="s">
        <v>138</v>
      </c>
      <c r="D23" s="12">
        <v>0</v>
      </c>
      <c r="E23" s="10">
        <f t="shared" si="5"/>
        <v>0</v>
      </c>
      <c r="F23" s="11">
        <v>0</v>
      </c>
      <c r="G23" s="11">
        <f t="shared" si="6"/>
        <v>0</v>
      </c>
      <c r="H23" s="11">
        <v>0</v>
      </c>
      <c r="I23" s="11">
        <v>0</v>
      </c>
      <c r="J23" s="12">
        <v>0</v>
      </c>
      <c r="K23" s="11">
        <v>0</v>
      </c>
      <c r="L23" s="11">
        <v>0</v>
      </c>
      <c r="M23" s="11">
        <v>0</v>
      </c>
      <c r="N23" s="11">
        <v>0</v>
      </c>
      <c r="O23" s="12">
        <v>0</v>
      </c>
      <c r="P23" s="11">
        <v>0</v>
      </c>
      <c r="Q23" s="11">
        <v>0</v>
      </c>
      <c r="R23" s="11">
        <v>0</v>
      </c>
      <c r="S23" s="11">
        <v>0</v>
      </c>
      <c r="T23" s="12">
        <v>0</v>
      </c>
      <c r="U23" s="11">
        <v>0</v>
      </c>
      <c r="V23" s="11">
        <v>0</v>
      </c>
      <c r="W23" s="11">
        <v>0</v>
      </c>
      <c r="X23" s="11">
        <v>0</v>
      </c>
      <c r="Y23" s="12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49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49">
        <f t="shared" ref="AY23:AY24" si="18">AY29</f>
        <v>0</v>
      </c>
      <c r="AZ23" s="11">
        <v>0</v>
      </c>
      <c r="BA23" s="11">
        <v>0</v>
      </c>
      <c r="BB23" s="11">
        <v>0</v>
      </c>
      <c r="BC23" s="11">
        <v>0</v>
      </c>
    </row>
    <row r="24" spans="1:55" s="76" customFormat="1" ht="56.25" customHeight="1" x14ac:dyDescent="0.25">
      <c r="A24" s="57" t="s">
        <v>104</v>
      </c>
      <c r="B24" s="50" t="s">
        <v>90</v>
      </c>
      <c r="C24" s="31" t="s">
        <v>138</v>
      </c>
      <c r="D24" s="12">
        <v>0</v>
      </c>
      <c r="E24" s="10">
        <f t="shared" si="5"/>
        <v>0</v>
      </c>
      <c r="F24" s="11">
        <v>0</v>
      </c>
      <c r="G24" s="11">
        <f t="shared" si="6"/>
        <v>0</v>
      </c>
      <c r="H24" s="11">
        <v>0</v>
      </c>
      <c r="I24" s="11">
        <v>0</v>
      </c>
      <c r="J24" s="12">
        <v>0</v>
      </c>
      <c r="K24" s="11">
        <v>0</v>
      </c>
      <c r="L24" s="11">
        <v>0</v>
      </c>
      <c r="M24" s="11">
        <v>0</v>
      </c>
      <c r="N24" s="11">
        <v>0</v>
      </c>
      <c r="O24" s="12">
        <v>0</v>
      </c>
      <c r="P24" s="11">
        <v>0</v>
      </c>
      <c r="Q24" s="11">
        <v>0</v>
      </c>
      <c r="R24" s="11">
        <v>0</v>
      </c>
      <c r="S24" s="11">
        <v>0</v>
      </c>
      <c r="T24" s="12">
        <v>0</v>
      </c>
      <c r="U24" s="11">
        <v>0</v>
      </c>
      <c r="V24" s="11">
        <v>0</v>
      </c>
      <c r="W24" s="11">
        <v>0</v>
      </c>
      <c r="X24" s="11">
        <v>0</v>
      </c>
      <c r="Y24" s="12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49">
        <f t="shared" ref="AO24" si="19">AO30</f>
        <v>1.2999999999999999E-2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49">
        <f t="shared" si="18"/>
        <v>0</v>
      </c>
      <c r="AZ24" s="11">
        <v>0</v>
      </c>
      <c r="BA24" s="11">
        <v>0</v>
      </c>
      <c r="BB24" s="11">
        <v>0</v>
      </c>
      <c r="BC24" s="11">
        <v>0</v>
      </c>
    </row>
    <row r="25" spans="1:55" s="76" customFormat="1" ht="57.75" customHeight="1" x14ac:dyDescent="0.25">
      <c r="A25" s="58" t="s">
        <v>105</v>
      </c>
      <c r="B25" s="50" t="s">
        <v>91</v>
      </c>
      <c r="C25" s="31" t="s">
        <v>138</v>
      </c>
      <c r="D25" s="10">
        <f>D128</f>
        <v>5.9279999999999999</v>
      </c>
      <c r="E25" s="10">
        <f t="shared" si="5"/>
        <v>5.6389999999999993</v>
      </c>
      <c r="F25" s="11">
        <v>0</v>
      </c>
      <c r="G25" s="11">
        <f t="shared" si="6"/>
        <v>2.6809999999999996</v>
      </c>
      <c r="H25" s="11">
        <v>0</v>
      </c>
      <c r="I25" s="11">
        <v>0</v>
      </c>
      <c r="J25" s="10">
        <f t="shared" ref="J25" si="20">J128</f>
        <v>0</v>
      </c>
      <c r="K25" s="11">
        <v>0</v>
      </c>
      <c r="L25" s="11">
        <v>0</v>
      </c>
      <c r="M25" s="11">
        <v>0</v>
      </c>
      <c r="N25" s="11">
        <v>0</v>
      </c>
      <c r="O25" s="10">
        <f t="shared" ref="O25" si="21">O128</f>
        <v>0</v>
      </c>
      <c r="P25" s="11">
        <v>0</v>
      </c>
      <c r="Q25" s="11">
        <v>0</v>
      </c>
      <c r="R25" s="11">
        <v>0</v>
      </c>
      <c r="S25" s="11">
        <v>0</v>
      </c>
      <c r="T25" s="10">
        <f>T128</f>
        <v>3.1850000000000001</v>
      </c>
      <c r="U25" s="11">
        <v>0</v>
      </c>
      <c r="V25" s="11">
        <f>V128</f>
        <v>2.4539999999999997</v>
      </c>
      <c r="W25" s="11">
        <f>W128</f>
        <v>0.73100000000000009</v>
      </c>
      <c r="X25" s="11">
        <v>0</v>
      </c>
      <c r="Y25" s="10">
        <f t="shared" ref="Y25" si="22">Y128</f>
        <v>2.4539999999999997</v>
      </c>
      <c r="Z25" s="11">
        <v>0</v>
      </c>
      <c r="AA25" s="11">
        <f>AA128</f>
        <v>0.22700000000000001</v>
      </c>
      <c r="AB25" s="11">
        <f>AB128</f>
        <v>2.2269999999999999</v>
      </c>
      <c r="AC25" s="11">
        <v>0</v>
      </c>
      <c r="AD25" s="9">
        <f>AD128++AD132+AD136</f>
        <v>4.9409999999999998</v>
      </c>
      <c r="AE25" s="9">
        <f t="shared" ref="AE25:AW25" si="23">AE128</f>
        <v>4.6989999999999998</v>
      </c>
      <c r="AF25" s="9">
        <f t="shared" si="23"/>
        <v>0</v>
      </c>
      <c r="AG25" s="9">
        <f t="shared" si="23"/>
        <v>0.46199999999999991</v>
      </c>
      <c r="AH25" s="9">
        <f t="shared" si="23"/>
        <v>4.2370000000000001</v>
      </c>
      <c r="AI25" s="9">
        <f t="shared" si="23"/>
        <v>0</v>
      </c>
      <c r="AJ25" s="9">
        <f t="shared" si="23"/>
        <v>0</v>
      </c>
      <c r="AK25" s="9">
        <f t="shared" si="23"/>
        <v>0</v>
      </c>
      <c r="AL25" s="9">
        <f t="shared" si="23"/>
        <v>0</v>
      </c>
      <c r="AM25" s="9">
        <f t="shared" si="23"/>
        <v>0</v>
      </c>
      <c r="AN25" s="9">
        <f t="shared" si="23"/>
        <v>0</v>
      </c>
      <c r="AO25" s="9">
        <f t="shared" si="23"/>
        <v>0</v>
      </c>
      <c r="AP25" s="9">
        <f t="shared" si="23"/>
        <v>0</v>
      </c>
      <c r="AQ25" s="9">
        <f t="shared" si="23"/>
        <v>0</v>
      </c>
      <c r="AR25" s="9">
        <f t="shared" si="23"/>
        <v>0</v>
      </c>
      <c r="AS25" s="9">
        <f t="shared" si="23"/>
        <v>0</v>
      </c>
      <c r="AT25" s="9">
        <f t="shared" si="23"/>
        <v>2.6539999999999999</v>
      </c>
      <c r="AU25" s="9">
        <f t="shared" si="23"/>
        <v>0</v>
      </c>
      <c r="AV25" s="9">
        <f t="shared" si="23"/>
        <v>0.27299999999999991</v>
      </c>
      <c r="AW25" s="9">
        <f t="shared" si="23"/>
        <v>2.3810000000000002</v>
      </c>
      <c r="AX25" s="11">
        <v>0</v>
      </c>
      <c r="AY25" s="49">
        <f>AY128</f>
        <v>2.0449999999999999</v>
      </c>
      <c r="AZ25" s="11">
        <v>0</v>
      </c>
      <c r="BA25" s="11">
        <f>BA128</f>
        <v>0.189</v>
      </c>
      <c r="BB25" s="11">
        <f>BB128</f>
        <v>1.8559999999999999</v>
      </c>
      <c r="BC25" s="11">
        <v>0</v>
      </c>
    </row>
    <row r="26" spans="1:55" s="76" customFormat="1" ht="39" customHeight="1" x14ac:dyDescent="0.25">
      <c r="A26" s="59" t="s">
        <v>106</v>
      </c>
      <c r="B26" s="51" t="s">
        <v>92</v>
      </c>
      <c r="C26" s="31" t="s">
        <v>138</v>
      </c>
      <c r="D26" s="12">
        <v>0</v>
      </c>
      <c r="E26" s="10">
        <f t="shared" si="5"/>
        <v>0</v>
      </c>
      <c r="F26" s="11">
        <f t="shared" ref="F26:N26" si="24">F92</f>
        <v>0</v>
      </c>
      <c r="G26" s="11">
        <f t="shared" si="6"/>
        <v>0</v>
      </c>
      <c r="H26" s="11">
        <v>0</v>
      </c>
      <c r="I26" s="11">
        <f t="shared" si="24"/>
        <v>0</v>
      </c>
      <c r="J26" s="12">
        <v>0</v>
      </c>
      <c r="K26" s="11">
        <f t="shared" si="24"/>
        <v>0</v>
      </c>
      <c r="L26" s="11">
        <v>0</v>
      </c>
      <c r="M26" s="11">
        <v>0</v>
      </c>
      <c r="N26" s="11">
        <f t="shared" si="24"/>
        <v>0</v>
      </c>
      <c r="O26" s="12">
        <v>0</v>
      </c>
      <c r="P26" s="11">
        <v>0</v>
      </c>
      <c r="Q26" s="11">
        <v>0</v>
      </c>
      <c r="R26" s="11">
        <v>0</v>
      </c>
      <c r="S26" s="11">
        <v>0</v>
      </c>
      <c r="T26" s="12">
        <v>0</v>
      </c>
      <c r="U26" s="11">
        <v>0</v>
      </c>
      <c r="V26" s="11">
        <v>0</v>
      </c>
      <c r="W26" s="11">
        <v>0</v>
      </c>
      <c r="X26" s="11">
        <v>0</v>
      </c>
      <c r="Y26" s="12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f t="shared" ref="AF26:AN26" si="25">AF92</f>
        <v>0</v>
      </c>
      <c r="AG26" s="11">
        <v>0</v>
      </c>
      <c r="AH26" s="11">
        <v>0</v>
      </c>
      <c r="AI26" s="11">
        <f t="shared" si="25"/>
        <v>0</v>
      </c>
      <c r="AJ26" s="11">
        <v>0</v>
      </c>
      <c r="AK26" s="11">
        <f t="shared" si="25"/>
        <v>0</v>
      </c>
      <c r="AL26" s="11">
        <v>0</v>
      </c>
      <c r="AM26" s="11">
        <v>0</v>
      </c>
      <c r="AN26" s="11">
        <f t="shared" si="25"/>
        <v>0</v>
      </c>
      <c r="AO26" s="49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49">
        <f t="shared" ref="AY26:AY27" si="26">AY32</f>
        <v>0</v>
      </c>
      <c r="AZ26" s="11">
        <v>0</v>
      </c>
      <c r="BA26" s="11">
        <v>0</v>
      </c>
      <c r="BB26" s="11">
        <v>0</v>
      </c>
      <c r="BC26" s="11">
        <v>0</v>
      </c>
    </row>
    <row r="27" spans="1:55" s="76" customFormat="1" ht="73.5" customHeight="1" x14ac:dyDescent="0.25">
      <c r="A27" s="60" t="s">
        <v>107</v>
      </c>
      <c r="B27" s="13" t="s">
        <v>148</v>
      </c>
      <c r="C27" s="31" t="s">
        <v>138</v>
      </c>
      <c r="D27" s="9">
        <v>0</v>
      </c>
      <c r="E27" s="10">
        <f t="shared" si="5"/>
        <v>1.7785230000000003</v>
      </c>
      <c r="F27" s="11">
        <f t="shared" ref="F27:N27" si="27">F30</f>
        <v>0</v>
      </c>
      <c r="G27" s="11">
        <f t="shared" si="6"/>
        <v>3.73E-2</v>
      </c>
      <c r="H27" s="11">
        <f>H28</f>
        <v>1.7247000000000001</v>
      </c>
      <c r="I27" s="11">
        <f t="shared" si="27"/>
        <v>0</v>
      </c>
      <c r="J27" s="9">
        <f>J28</f>
        <v>0.28800000000000003</v>
      </c>
      <c r="K27" s="11">
        <f t="shared" si="27"/>
        <v>0</v>
      </c>
      <c r="L27" s="11">
        <f>L28</f>
        <v>3.73E-2</v>
      </c>
      <c r="M27" s="11">
        <f>M28</f>
        <v>0.25469999999999998</v>
      </c>
      <c r="N27" s="11">
        <f t="shared" si="27"/>
        <v>0</v>
      </c>
      <c r="O27" s="9">
        <f t="shared" ref="O27" si="28">O28</f>
        <v>0.115</v>
      </c>
      <c r="P27" s="11">
        <v>0</v>
      </c>
      <c r="Q27" s="11">
        <v>0</v>
      </c>
      <c r="R27" s="11">
        <v>0</v>
      </c>
      <c r="S27" s="11">
        <v>0</v>
      </c>
      <c r="T27" s="9">
        <f>T28</f>
        <v>1.0355230000000002</v>
      </c>
      <c r="U27" s="11">
        <v>0</v>
      </c>
      <c r="V27" s="11">
        <v>0</v>
      </c>
      <c r="W27" s="11">
        <v>0</v>
      </c>
      <c r="X27" s="11">
        <v>0</v>
      </c>
      <c r="Y27" s="9">
        <f t="shared" ref="Y27" si="29">Y28</f>
        <v>0.34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9">
        <f t="shared" ref="AE27:AW27" si="30">AE28</f>
        <v>1.4819999999999998</v>
      </c>
      <c r="AF27" s="9">
        <f t="shared" si="30"/>
        <v>0</v>
      </c>
      <c r="AG27" s="9">
        <f t="shared" si="30"/>
        <v>0</v>
      </c>
      <c r="AH27" s="9">
        <f t="shared" si="30"/>
        <v>1.3096999999999999</v>
      </c>
      <c r="AI27" s="9">
        <f t="shared" si="30"/>
        <v>0</v>
      </c>
      <c r="AJ27" s="9">
        <f t="shared" si="30"/>
        <v>0.24100000000000002</v>
      </c>
      <c r="AK27" s="9">
        <f t="shared" si="30"/>
        <v>0</v>
      </c>
      <c r="AL27" s="9">
        <f t="shared" si="30"/>
        <v>2.93E-2</v>
      </c>
      <c r="AM27" s="9">
        <f t="shared" si="30"/>
        <v>0.2117</v>
      </c>
      <c r="AN27" s="9">
        <f t="shared" si="30"/>
        <v>0</v>
      </c>
      <c r="AO27" s="9">
        <f t="shared" si="30"/>
        <v>9.5999999999999988E-2</v>
      </c>
      <c r="AP27" s="9">
        <f t="shared" si="30"/>
        <v>0</v>
      </c>
      <c r="AQ27" s="9">
        <f t="shared" si="30"/>
        <v>2.3999999999999997E-2</v>
      </c>
      <c r="AR27" s="9">
        <f t="shared" si="30"/>
        <v>6.8999999999999992E-2</v>
      </c>
      <c r="AS27" s="9">
        <f t="shared" si="30"/>
        <v>0</v>
      </c>
      <c r="AT27" s="9">
        <f t="shared" si="30"/>
        <v>0.8630000000000001</v>
      </c>
      <c r="AU27" s="9">
        <f t="shared" si="30"/>
        <v>0</v>
      </c>
      <c r="AV27" s="9">
        <f t="shared" si="30"/>
        <v>5.7000000000000002E-2</v>
      </c>
      <c r="AW27" s="9">
        <f t="shared" si="30"/>
        <v>0.80600000000000016</v>
      </c>
      <c r="AX27" s="11">
        <v>0</v>
      </c>
      <c r="AY27" s="49">
        <f t="shared" si="26"/>
        <v>0</v>
      </c>
      <c r="AZ27" s="11">
        <v>0</v>
      </c>
      <c r="BA27" s="11">
        <v>0</v>
      </c>
      <c r="BB27" s="11">
        <v>0</v>
      </c>
      <c r="BC27" s="11">
        <v>0</v>
      </c>
    </row>
    <row r="28" spans="1:55" s="76" customFormat="1" ht="72.75" customHeight="1" x14ac:dyDescent="0.25">
      <c r="A28" s="60" t="s">
        <v>46</v>
      </c>
      <c r="B28" s="13" t="s">
        <v>149</v>
      </c>
      <c r="C28" s="31" t="s">
        <v>138</v>
      </c>
      <c r="D28" s="9">
        <v>0</v>
      </c>
      <c r="E28" s="10">
        <f t="shared" si="5"/>
        <v>1.7785230000000003</v>
      </c>
      <c r="F28" s="11">
        <v>0</v>
      </c>
      <c r="G28" s="11">
        <f t="shared" si="6"/>
        <v>3.73E-2</v>
      </c>
      <c r="H28" s="11">
        <f>H29+H30+H70</f>
        <v>1.7247000000000001</v>
      </c>
      <c r="I28" s="11">
        <v>0</v>
      </c>
      <c r="J28" s="14">
        <f>J29+J30+J31</f>
        <v>0.28800000000000003</v>
      </c>
      <c r="K28" s="11">
        <v>0</v>
      </c>
      <c r="L28" s="11">
        <f>L29+L30+L70</f>
        <v>3.73E-2</v>
      </c>
      <c r="M28" s="11">
        <f>M29+M30+M70</f>
        <v>0.25469999999999998</v>
      </c>
      <c r="N28" s="11">
        <v>0</v>
      </c>
      <c r="O28" s="14">
        <f t="shared" ref="O28" si="31">O29+O30+O31</f>
        <v>0.115</v>
      </c>
      <c r="P28" s="11">
        <v>0</v>
      </c>
      <c r="Q28" s="11">
        <v>0</v>
      </c>
      <c r="R28" s="11">
        <v>0</v>
      </c>
      <c r="S28" s="11">
        <v>0</v>
      </c>
      <c r="T28" s="14">
        <f>T29+T30+T31</f>
        <v>1.0355230000000002</v>
      </c>
      <c r="U28" s="11">
        <v>0</v>
      </c>
      <c r="V28" s="11">
        <v>0</v>
      </c>
      <c r="W28" s="11">
        <v>0</v>
      </c>
      <c r="X28" s="11">
        <v>0</v>
      </c>
      <c r="Y28" s="14">
        <f t="shared" ref="Y28" si="32">Y29+Y30+Y31</f>
        <v>0.34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4">
        <f t="shared" ref="AE28:AW28" si="33">AE29+AE30+AE31</f>
        <v>1.4819999999999998</v>
      </c>
      <c r="AF28" s="14">
        <f t="shared" si="33"/>
        <v>0</v>
      </c>
      <c r="AG28" s="14">
        <f t="shared" si="33"/>
        <v>0</v>
      </c>
      <c r="AH28" s="14">
        <f t="shared" si="33"/>
        <v>1.3096999999999999</v>
      </c>
      <c r="AI28" s="14">
        <f t="shared" si="33"/>
        <v>0</v>
      </c>
      <c r="AJ28" s="14">
        <f t="shared" si="33"/>
        <v>0.24100000000000002</v>
      </c>
      <c r="AK28" s="14">
        <f t="shared" si="33"/>
        <v>0</v>
      </c>
      <c r="AL28" s="14">
        <f t="shared" si="33"/>
        <v>2.93E-2</v>
      </c>
      <c r="AM28" s="14">
        <f t="shared" si="33"/>
        <v>0.2117</v>
      </c>
      <c r="AN28" s="14">
        <f t="shared" si="33"/>
        <v>0</v>
      </c>
      <c r="AO28" s="14">
        <f t="shared" si="33"/>
        <v>9.5999999999999988E-2</v>
      </c>
      <c r="AP28" s="14">
        <f t="shared" si="33"/>
        <v>0</v>
      </c>
      <c r="AQ28" s="14">
        <f t="shared" si="33"/>
        <v>2.3999999999999997E-2</v>
      </c>
      <c r="AR28" s="14">
        <f t="shared" si="33"/>
        <v>6.8999999999999992E-2</v>
      </c>
      <c r="AS28" s="14">
        <f t="shared" si="33"/>
        <v>0</v>
      </c>
      <c r="AT28" s="14">
        <f t="shared" si="33"/>
        <v>0.8630000000000001</v>
      </c>
      <c r="AU28" s="14">
        <f t="shared" si="33"/>
        <v>0</v>
      </c>
      <c r="AV28" s="14">
        <f t="shared" si="33"/>
        <v>5.7000000000000002E-2</v>
      </c>
      <c r="AW28" s="14">
        <f t="shared" si="33"/>
        <v>0.80600000000000016</v>
      </c>
      <c r="AX28" s="11">
        <v>0</v>
      </c>
      <c r="AY28" s="49">
        <v>0</v>
      </c>
      <c r="AZ28" s="11">
        <v>0</v>
      </c>
      <c r="BA28" s="11">
        <v>0</v>
      </c>
      <c r="BB28" s="11">
        <v>0</v>
      </c>
      <c r="BC28" s="11">
        <v>0</v>
      </c>
    </row>
    <row r="29" spans="1:55" s="76" customFormat="1" ht="61.5" customHeight="1" x14ac:dyDescent="0.25">
      <c r="A29" s="60" t="s">
        <v>47</v>
      </c>
      <c r="B29" s="13" t="s">
        <v>150</v>
      </c>
      <c r="C29" s="31" t="s">
        <v>138</v>
      </c>
      <c r="D29" s="9">
        <v>0</v>
      </c>
      <c r="E29" s="10">
        <f t="shared" si="5"/>
        <v>0.23899999999999999</v>
      </c>
      <c r="F29" s="11">
        <v>0</v>
      </c>
      <c r="G29" s="11">
        <f t="shared" si="6"/>
        <v>3.3E-3</v>
      </c>
      <c r="H29" s="11">
        <f>H35</f>
        <v>0.1187</v>
      </c>
      <c r="I29" s="11">
        <v>0</v>
      </c>
      <c r="J29" s="9">
        <f t="shared" ref="J29" si="34">J35</f>
        <v>1.2999999999999998E-2</v>
      </c>
      <c r="K29" s="11">
        <v>0</v>
      </c>
      <c r="L29" s="11">
        <f>L35</f>
        <v>3.3E-3</v>
      </c>
      <c r="M29" s="11">
        <f>M35</f>
        <v>9.7000000000000003E-3</v>
      </c>
      <c r="N29" s="11">
        <v>0</v>
      </c>
      <c r="O29" s="9">
        <f t="shared" ref="O29" si="35">O35</f>
        <v>9.8000000000000004E-2</v>
      </c>
      <c r="P29" s="11">
        <v>0</v>
      </c>
      <c r="Q29" s="11">
        <v>0</v>
      </c>
      <c r="R29" s="11">
        <v>0</v>
      </c>
      <c r="S29" s="11">
        <v>0</v>
      </c>
      <c r="T29" s="9">
        <f t="shared" ref="T29" si="36">T35</f>
        <v>4.8000000000000001E-2</v>
      </c>
      <c r="U29" s="11">
        <v>0</v>
      </c>
      <c r="V29" s="11">
        <v>0</v>
      </c>
      <c r="W29" s="11">
        <v>0</v>
      </c>
      <c r="X29" s="11">
        <v>0</v>
      </c>
      <c r="Y29" s="9">
        <f t="shared" ref="Y29" si="37">Y35</f>
        <v>0.08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9">
        <f>AE35</f>
        <v>0.20200000000000004</v>
      </c>
      <c r="AF29" s="11">
        <v>0</v>
      </c>
      <c r="AG29" s="11">
        <v>0</v>
      </c>
      <c r="AH29" s="9">
        <f t="shared" ref="AH29:AW29" si="38">AH35</f>
        <v>0.1487</v>
      </c>
      <c r="AI29" s="9">
        <f t="shared" si="38"/>
        <v>0</v>
      </c>
      <c r="AJ29" s="9">
        <f t="shared" si="38"/>
        <v>1.2E-2</v>
      </c>
      <c r="AK29" s="9">
        <f t="shared" si="38"/>
        <v>0</v>
      </c>
      <c r="AL29" s="9">
        <f t="shared" si="38"/>
        <v>1.2999999999999999E-3</v>
      </c>
      <c r="AM29" s="9">
        <f t="shared" si="38"/>
        <v>1.0700000000000001E-2</v>
      </c>
      <c r="AN29" s="9">
        <f t="shared" si="38"/>
        <v>0</v>
      </c>
      <c r="AO29" s="9">
        <f t="shared" si="38"/>
        <v>8.299999999999999E-2</v>
      </c>
      <c r="AP29" s="9">
        <f t="shared" si="38"/>
        <v>0</v>
      </c>
      <c r="AQ29" s="9">
        <f t="shared" si="38"/>
        <v>2.3999999999999997E-2</v>
      </c>
      <c r="AR29" s="9">
        <f t="shared" si="38"/>
        <v>5.8999999999999997E-2</v>
      </c>
      <c r="AS29" s="9">
        <f t="shared" si="38"/>
        <v>0</v>
      </c>
      <c r="AT29" s="9">
        <f t="shared" si="38"/>
        <v>0.04</v>
      </c>
      <c r="AU29" s="9">
        <f t="shared" si="38"/>
        <v>0</v>
      </c>
      <c r="AV29" s="9">
        <f t="shared" si="38"/>
        <v>7.0000000000000001E-3</v>
      </c>
      <c r="AW29" s="9">
        <f t="shared" si="38"/>
        <v>3.3000000000000002E-2</v>
      </c>
      <c r="AX29" s="11">
        <v>0</v>
      </c>
      <c r="AY29" s="49">
        <v>0</v>
      </c>
      <c r="AZ29" s="11">
        <v>0</v>
      </c>
      <c r="BA29" s="11">
        <v>0</v>
      </c>
      <c r="BB29" s="11">
        <v>0</v>
      </c>
      <c r="BC29" s="11">
        <v>0</v>
      </c>
    </row>
    <row r="30" spans="1:55" s="76" customFormat="1" ht="70.5" customHeight="1" x14ac:dyDescent="0.25">
      <c r="A30" s="60" t="s">
        <v>48</v>
      </c>
      <c r="B30" s="13" t="s">
        <v>151</v>
      </c>
      <c r="C30" s="7" t="s">
        <v>138</v>
      </c>
      <c r="D30" s="9">
        <v>0</v>
      </c>
      <c r="E30" s="10">
        <f t="shared" si="5"/>
        <v>1.5395230000000002</v>
      </c>
      <c r="F30" s="11">
        <f t="shared" ref="F30:N30" si="39">F31+F89</f>
        <v>0</v>
      </c>
      <c r="G30" s="11">
        <f t="shared" si="6"/>
        <v>3.3000000000000002E-2</v>
      </c>
      <c r="H30" s="11">
        <f>H53</f>
        <v>1.1830000000000001</v>
      </c>
      <c r="I30" s="11">
        <f t="shared" si="39"/>
        <v>0</v>
      </c>
      <c r="J30" s="9">
        <f t="shared" ref="J30" si="40">J53</f>
        <v>0.27500000000000002</v>
      </c>
      <c r="K30" s="11">
        <f t="shared" si="39"/>
        <v>0</v>
      </c>
      <c r="L30" s="11">
        <f>L53</f>
        <v>3.3000000000000002E-2</v>
      </c>
      <c r="M30" s="11">
        <f>M53</f>
        <v>0.24199999999999999</v>
      </c>
      <c r="N30" s="11">
        <f t="shared" si="39"/>
        <v>0</v>
      </c>
      <c r="O30" s="9">
        <f t="shared" ref="O30" si="41">O53</f>
        <v>1.7000000000000001E-2</v>
      </c>
      <c r="P30" s="11">
        <v>0</v>
      </c>
      <c r="Q30" s="11">
        <v>0</v>
      </c>
      <c r="R30" s="11">
        <v>0</v>
      </c>
      <c r="S30" s="11">
        <v>0</v>
      </c>
      <c r="T30" s="9">
        <f t="shared" ref="T30" si="42">T53</f>
        <v>0.98752300000000015</v>
      </c>
      <c r="U30" s="11">
        <v>0</v>
      </c>
      <c r="V30" s="11">
        <v>0</v>
      </c>
      <c r="W30" s="11">
        <v>0</v>
      </c>
      <c r="X30" s="11">
        <v>0</v>
      </c>
      <c r="Y30" s="9">
        <f t="shared" ref="Y30" si="43">Y53</f>
        <v>0.26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9">
        <f t="shared" ref="AE30" si="44">AE53</f>
        <v>1.2799999999999998</v>
      </c>
      <c r="AF30" s="11">
        <v>0</v>
      </c>
      <c r="AG30" s="11">
        <v>0</v>
      </c>
      <c r="AH30" s="9">
        <f t="shared" ref="AH30" si="45">AH53</f>
        <v>1.1609999999999998</v>
      </c>
      <c r="AI30" s="11">
        <f t="shared" ref="AI30:AN30" si="46">AI31+AI89</f>
        <v>0</v>
      </c>
      <c r="AJ30" s="9">
        <f t="shared" ref="AJ30" si="47">AJ53</f>
        <v>0.22900000000000001</v>
      </c>
      <c r="AK30" s="11">
        <f t="shared" si="46"/>
        <v>0</v>
      </c>
      <c r="AL30" s="11">
        <f>AL53</f>
        <v>2.8000000000000001E-2</v>
      </c>
      <c r="AM30" s="9">
        <f t="shared" ref="AM30:AO30" si="48">AM53</f>
        <v>0.20099999999999998</v>
      </c>
      <c r="AN30" s="11">
        <f t="shared" si="46"/>
        <v>0</v>
      </c>
      <c r="AO30" s="9">
        <f t="shared" si="48"/>
        <v>1.2999999999999999E-2</v>
      </c>
      <c r="AP30" s="11">
        <v>0</v>
      </c>
      <c r="AQ30" s="11">
        <v>0</v>
      </c>
      <c r="AR30" s="9">
        <f t="shared" ref="AR30" si="49">AR53</f>
        <v>0.01</v>
      </c>
      <c r="AS30" s="11">
        <v>0</v>
      </c>
      <c r="AT30" s="9">
        <f t="shared" ref="AT30" si="50">AT53</f>
        <v>0.82300000000000006</v>
      </c>
      <c r="AU30" s="11">
        <v>0</v>
      </c>
      <c r="AV30" s="9">
        <f t="shared" ref="AV30" si="51">AV53</f>
        <v>0.05</v>
      </c>
      <c r="AW30" s="9">
        <f t="shared" ref="AW30" si="52">AW53</f>
        <v>0.77300000000000013</v>
      </c>
      <c r="AX30" s="11">
        <v>0</v>
      </c>
      <c r="AY30" s="49">
        <f t="shared" ref="AY30:AY31" si="53">AY36</f>
        <v>0</v>
      </c>
      <c r="AZ30" s="11">
        <v>0</v>
      </c>
      <c r="BA30" s="11">
        <v>0</v>
      </c>
      <c r="BB30" s="11">
        <v>0</v>
      </c>
      <c r="BC30" s="11">
        <v>0</v>
      </c>
    </row>
    <row r="31" spans="1:55" s="76" customFormat="1" ht="60" customHeight="1" x14ac:dyDescent="0.25">
      <c r="A31" s="60" t="s">
        <v>49</v>
      </c>
      <c r="B31" s="15" t="s">
        <v>308</v>
      </c>
      <c r="C31" s="7" t="s">
        <v>138</v>
      </c>
      <c r="D31" s="9">
        <v>0</v>
      </c>
      <c r="E31" s="10">
        <f t="shared" si="5"/>
        <v>0</v>
      </c>
      <c r="F31" s="11">
        <f t="shared" ref="F31:N31" si="54">F32+F33+F34+F35+F36+F37+F53+F54+F55+F56+F67+F68+F69+F70+F71+F72+F73+F74+F76+F77+F78+F79+F80+F81+F82+F83+F84+F85+F86+F87+F88</f>
        <v>0</v>
      </c>
      <c r="G31" s="11">
        <f t="shared" si="6"/>
        <v>0</v>
      </c>
      <c r="H31" s="11">
        <v>0</v>
      </c>
      <c r="I31" s="11">
        <f t="shared" si="54"/>
        <v>0</v>
      </c>
      <c r="J31" s="9">
        <v>0</v>
      </c>
      <c r="K31" s="11">
        <f t="shared" si="54"/>
        <v>0</v>
      </c>
      <c r="L31" s="11">
        <v>0</v>
      </c>
      <c r="M31" s="11">
        <v>0</v>
      </c>
      <c r="N31" s="11">
        <f t="shared" si="54"/>
        <v>0</v>
      </c>
      <c r="O31" s="9">
        <v>0</v>
      </c>
      <c r="P31" s="11">
        <v>0</v>
      </c>
      <c r="Q31" s="11">
        <v>0</v>
      </c>
      <c r="R31" s="11">
        <v>0</v>
      </c>
      <c r="S31" s="11">
        <v>0</v>
      </c>
      <c r="T31" s="9">
        <v>0</v>
      </c>
      <c r="U31" s="11">
        <v>0</v>
      </c>
      <c r="V31" s="11">
        <v>0</v>
      </c>
      <c r="W31" s="11">
        <v>0</v>
      </c>
      <c r="X31" s="11">
        <v>0</v>
      </c>
      <c r="Y31" s="9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9">
        <v>0</v>
      </c>
      <c r="AF31" s="11">
        <v>0</v>
      </c>
      <c r="AG31" s="11">
        <v>0</v>
      </c>
      <c r="AH31" s="9">
        <v>0</v>
      </c>
      <c r="AI31" s="11">
        <f t="shared" ref="AI31:AN31" si="55">AI32+AI33+AI34+AI35+AI36+AI37+AI53+AI54+AI55+AI56+AI67+AI68+AI69+AI70+AI71+AI72+AI73+AI74+AI76+AI77+AI78+AI79+AI80+AI81+AI82+AI83+AI84+AI85+AI86+AI87+AI88</f>
        <v>0</v>
      </c>
      <c r="AJ31" s="9">
        <v>0</v>
      </c>
      <c r="AK31" s="11">
        <f t="shared" si="55"/>
        <v>0</v>
      </c>
      <c r="AL31" s="11">
        <v>0</v>
      </c>
      <c r="AM31" s="9">
        <v>0</v>
      </c>
      <c r="AN31" s="11">
        <f t="shared" si="55"/>
        <v>0</v>
      </c>
      <c r="AO31" s="49">
        <f t="shared" ref="AO31" si="56">AO37</f>
        <v>0</v>
      </c>
      <c r="AP31" s="11">
        <v>0</v>
      </c>
      <c r="AQ31" s="11">
        <v>0</v>
      </c>
      <c r="AR31" s="9">
        <v>0</v>
      </c>
      <c r="AS31" s="11">
        <v>0</v>
      </c>
      <c r="AT31" s="9">
        <v>0</v>
      </c>
      <c r="AU31" s="11">
        <v>0</v>
      </c>
      <c r="AV31" s="11">
        <v>0</v>
      </c>
      <c r="AW31" s="9">
        <v>0</v>
      </c>
      <c r="AX31" s="11">
        <v>0</v>
      </c>
      <c r="AY31" s="49">
        <f t="shared" si="53"/>
        <v>0</v>
      </c>
      <c r="AZ31" s="11">
        <v>0</v>
      </c>
      <c r="BA31" s="11">
        <v>0</v>
      </c>
      <c r="BB31" s="11">
        <v>0</v>
      </c>
      <c r="BC31" s="11">
        <v>0</v>
      </c>
    </row>
    <row r="32" spans="1:55" s="76" customFormat="1" ht="85.5" customHeight="1" x14ac:dyDescent="0.25">
      <c r="A32" s="60" t="s">
        <v>152</v>
      </c>
      <c r="B32" s="15" t="s">
        <v>153</v>
      </c>
      <c r="C32" s="7" t="s">
        <v>138</v>
      </c>
      <c r="D32" s="9">
        <v>0</v>
      </c>
      <c r="E32" s="10">
        <f t="shared" si="5"/>
        <v>0</v>
      </c>
      <c r="F32" s="11">
        <v>0</v>
      </c>
      <c r="G32" s="11">
        <f t="shared" si="6"/>
        <v>0</v>
      </c>
      <c r="H32" s="11">
        <v>0</v>
      </c>
      <c r="I32" s="11">
        <v>0</v>
      </c>
      <c r="J32" s="9">
        <v>0</v>
      </c>
      <c r="K32" s="11">
        <v>0</v>
      </c>
      <c r="L32" s="11">
        <v>0</v>
      </c>
      <c r="M32" s="11">
        <v>0</v>
      </c>
      <c r="N32" s="11">
        <v>0</v>
      </c>
      <c r="O32" s="9">
        <v>0</v>
      </c>
      <c r="P32" s="11">
        <v>0</v>
      </c>
      <c r="Q32" s="11">
        <v>0</v>
      </c>
      <c r="R32" s="11">
        <v>0</v>
      </c>
      <c r="S32" s="11">
        <v>0</v>
      </c>
      <c r="T32" s="9">
        <v>0</v>
      </c>
      <c r="U32" s="11">
        <v>0</v>
      </c>
      <c r="V32" s="11">
        <v>0</v>
      </c>
      <c r="W32" s="11">
        <v>0</v>
      </c>
      <c r="X32" s="11">
        <v>0</v>
      </c>
      <c r="Y32" s="9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49">
        <f>AE53</f>
        <v>1.2799999999999998</v>
      </c>
      <c r="AF32" s="11">
        <v>0</v>
      </c>
      <c r="AG32" s="11">
        <v>0</v>
      </c>
      <c r="AH32" s="49">
        <f>AH53</f>
        <v>1.1609999999999998</v>
      </c>
      <c r="AI32" s="11">
        <v>0</v>
      </c>
      <c r="AJ32" s="49">
        <f>AJ53</f>
        <v>0.22900000000000001</v>
      </c>
      <c r="AK32" s="11">
        <v>0</v>
      </c>
      <c r="AL32" s="11">
        <v>0</v>
      </c>
      <c r="AM32" s="49">
        <f>AM53</f>
        <v>0.20099999999999998</v>
      </c>
      <c r="AN32" s="11">
        <v>0</v>
      </c>
      <c r="AO32" s="49">
        <f t="shared" ref="AO32" si="57">AO53</f>
        <v>1.2999999999999999E-2</v>
      </c>
      <c r="AP32" s="11">
        <v>0</v>
      </c>
      <c r="AQ32" s="11">
        <v>0</v>
      </c>
      <c r="AR32" s="49">
        <f>AR53</f>
        <v>0.01</v>
      </c>
      <c r="AS32" s="11">
        <v>0</v>
      </c>
      <c r="AT32" s="49">
        <f>AT53</f>
        <v>0.82300000000000006</v>
      </c>
      <c r="AU32" s="11">
        <v>0</v>
      </c>
      <c r="AV32" s="49">
        <f>AV53</f>
        <v>0.05</v>
      </c>
      <c r="AW32" s="49">
        <f>AW53</f>
        <v>0.77300000000000013</v>
      </c>
      <c r="AX32" s="11">
        <v>0</v>
      </c>
      <c r="AY32" s="49">
        <v>0</v>
      </c>
      <c r="AZ32" s="11">
        <v>0</v>
      </c>
      <c r="BA32" s="11">
        <v>0</v>
      </c>
      <c r="BB32" s="11">
        <v>0</v>
      </c>
      <c r="BC32" s="11">
        <v>0</v>
      </c>
    </row>
    <row r="33" spans="1:55" s="76" customFormat="1" ht="78.75" customHeight="1" x14ac:dyDescent="0.25">
      <c r="A33" s="60" t="s">
        <v>154</v>
      </c>
      <c r="B33" s="15" t="s">
        <v>155</v>
      </c>
      <c r="C33" s="7" t="s">
        <v>138</v>
      </c>
      <c r="D33" s="9">
        <v>0</v>
      </c>
      <c r="E33" s="10">
        <f t="shared" si="5"/>
        <v>0</v>
      </c>
      <c r="F33" s="11">
        <v>0</v>
      </c>
      <c r="G33" s="11">
        <f t="shared" si="6"/>
        <v>0</v>
      </c>
      <c r="H33" s="11">
        <v>0</v>
      </c>
      <c r="I33" s="11">
        <v>0</v>
      </c>
      <c r="J33" s="9">
        <v>0</v>
      </c>
      <c r="K33" s="11">
        <v>0</v>
      </c>
      <c r="L33" s="11">
        <v>0</v>
      </c>
      <c r="M33" s="11">
        <v>0</v>
      </c>
      <c r="N33" s="11">
        <v>0</v>
      </c>
      <c r="O33" s="9">
        <v>0</v>
      </c>
      <c r="P33" s="11">
        <v>0</v>
      </c>
      <c r="Q33" s="11">
        <v>0</v>
      </c>
      <c r="R33" s="11">
        <v>0</v>
      </c>
      <c r="S33" s="11">
        <v>0</v>
      </c>
      <c r="T33" s="9">
        <v>0</v>
      </c>
      <c r="U33" s="11">
        <v>0</v>
      </c>
      <c r="V33" s="11">
        <v>0</v>
      </c>
      <c r="W33" s="11">
        <v>0</v>
      </c>
      <c r="X33" s="11">
        <v>0</v>
      </c>
      <c r="Y33" s="9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9">
        <v>0</v>
      </c>
      <c r="AF33" s="11">
        <v>0</v>
      </c>
      <c r="AG33" s="11">
        <v>0</v>
      </c>
      <c r="AH33" s="9">
        <v>0</v>
      </c>
      <c r="AI33" s="11">
        <v>0</v>
      </c>
      <c r="AJ33" s="9">
        <v>0</v>
      </c>
      <c r="AK33" s="11">
        <v>0</v>
      </c>
      <c r="AL33" s="11">
        <v>0</v>
      </c>
      <c r="AM33" s="9">
        <v>0</v>
      </c>
      <c r="AN33" s="11">
        <v>0</v>
      </c>
      <c r="AO33" s="49">
        <v>0</v>
      </c>
      <c r="AP33" s="11">
        <v>0</v>
      </c>
      <c r="AQ33" s="11">
        <v>0</v>
      </c>
      <c r="AR33" s="9">
        <v>0</v>
      </c>
      <c r="AS33" s="11">
        <v>0</v>
      </c>
      <c r="AT33" s="9">
        <v>0</v>
      </c>
      <c r="AU33" s="11">
        <v>0</v>
      </c>
      <c r="AV33" s="11">
        <v>0</v>
      </c>
      <c r="AW33" s="9">
        <v>0</v>
      </c>
      <c r="AX33" s="11">
        <v>0</v>
      </c>
      <c r="AY33" s="49">
        <f t="shared" ref="AY33" si="58">AY54</f>
        <v>0</v>
      </c>
      <c r="AZ33" s="11">
        <v>0</v>
      </c>
      <c r="BA33" s="11">
        <v>0</v>
      </c>
      <c r="BB33" s="11">
        <v>0</v>
      </c>
      <c r="BC33" s="11">
        <v>0</v>
      </c>
    </row>
    <row r="34" spans="1:55" s="76" customFormat="1" ht="80.25" customHeight="1" x14ac:dyDescent="0.25">
      <c r="A34" s="60" t="s">
        <v>156</v>
      </c>
      <c r="B34" s="15" t="s">
        <v>157</v>
      </c>
      <c r="C34" s="7" t="s">
        <v>138</v>
      </c>
      <c r="D34" s="9">
        <v>0</v>
      </c>
      <c r="E34" s="10">
        <f t="shared" si="5"/>
        <v>0</v>
      </c>
      <c r="F34" s="11">
        <v>0</v>
      </c>
      <c r="G34" s="11">
        <f t="shared" si="6"/>
        <v>7.2999999999999995E-2</v>
      </c>
      <c r="H34" s="11">
        <v>0</v>
      </c>
      <c r="I34" s="11">
        <v>0</v>
      </c>
      <c r="J34" s="9">
        <v>0</v>
      </c>
      <c r="K34" s="11">
        <v>0</v>
      </c>
      <c r="L34" s="11">
        <v>0</v>
      </c>
      <c r="M34" s="11">
        <v>0</v>
      </c>
      <c r="N34" s="11">
        <v>0</v>
      </c>
      <c r="O34" s="9">
        <v>0</v>
      </c>
      <c r="P34" s="11">
        <v>0</v>
      </c>
      <c r="Q34" s="11">
        <v>0</v>
      </c>
      <c r="R34" s="11">
        <v>0</v>
      </c>
      <c r="S34" s="11">
        <v>0</v>
      </c>
      <c r="T34" s="9">
        <v>0</v>
      </c>
      <c r="U34" s="11">
        <v>0</v>
      </c>
      <c r="V34" s="11">
        <v>0</v>
      </c>
      <c r="W34" s="11">
        <v>0</v>
      </c>
      <c r="X34" s="11">
        <v>0</v>
      </c>
      <c r="Y34" s="9">
        <v>0</v>
      </c>
      <c r="Z34" s="11">
        <v>0</v>
      </c>
      <c r="AA34" s="11">
        <f>AA35+AA53</f>
        <v>7.2999999999999995E-2</v>
      </c>
      <c r="AB34" s="11">
        <f>AB35+AB53</f>
        <v>0.26700000000000002</v>
      </c>
      <c r="AC34" s="11">
        <v>0</v>
      </c>
      <c r="AD34" s="11">
        <v>0</v>
      </c>
      <c r="AE34" s="9">
        <v>0</v>
      </c>
      <c r="AF34" s="11">
        <v>0</v>
      </c>
      <c r="AG34" s="11">
        <v>0</v>
      </c>
      <c r="AH34" s="9">
        <v>0</v>
      </c>
      <c r="AI34" s="11">
        <v>0</v>
      </c>
      <c r="AJ34" s="9">
        <v>0</v>
      </c>
      <c r="AK34" s="11">
        <v>0</v>
      </c>
      <c r="AL34" s="11">
        <v>0</v>
      </c>
      <c r="AM34" s="9">
        <v>0</v>
      </c>
      <c r="AN34" s="11">
        <v>0</v>
      </c>
      <c r="AO34" s="49">
        <v>0</v>
      </c>
      <c r="AP34" s="11">
        <v>0</v>
      </c>
      <c r="AQ34" s="11">
        <v>0</v>
      </c>
      <c r="AR34" s="9">
        <v>0</v>
      </c>
      <c r="AS34" s="11">
        <v>0</v>
      </c>
      <c r="AT34" s="49">
        <v>0</v>
      </c>
      <c r="AU34" s="11">
        <v>0</v>
      </c>
      <c r="AV34" s="11">
        <v>0</v>
      </c>
      <c r="AW34" s="49">
        <v>0</v>
      </c>
      <c r="AX34" s="11">
        <v>0</v>
      </c>
      <c r="AY34" s="49">
        <f>AY35+AY53</f>
        <v>0.28200000000000003</v>
      </c>
      <c r="AZ34" s="11">
        <v>0</v>
      </c>
      <c r="BA34" s="11">
        <f>BA35+BA53</f>
        <v>5.9000000000000011E-2</v>
      </c>
      <c r="BB34" s="11">
        <f>BB35+BB53</f>
        <v>0.22300000000000003</v>
      </c>
      <c r="BC34" s="11">
        <v>0</v>
      </c>
    </row>
    <row r="35" spans="1:55" s="76" customFormat="1" ht="85.5" customHeight="1" x14ac:dyDescent="0.25">
      <c r="A35" s="60" t="s">
        <v>300</v>
      </c>
      <c r="B35" s="50" t="s">
        <v>93</v>
      </c>
      <c r="C35" s="7" t="s">
        <v>138</v>
      </c>
      <c r="D35" s="12">
        <v>0</v>
      </c>
      <c r="E35" s="10">
        <f t="shared" si="5"/>
        <v>0.23899999999999999</v>
      </c>
      <c r="F35" s="11">
        <v>0</v>
      </c>
      <c r="G35" s="11">
        <f t="shared" si="6"/>
        <v>6.4299999999999996E-2</v>
      </c>
      <c r="H35" s="11">
        <f>H36+H37+H38+H39+H40+H41+H42+H43+H44+H45</f>
        <v>0.1187</v>
      </c>
      <c r="I35" s="11">
        <v>0</v>
      </c>
      <c r="J35" s="12">
        <f>J36+J37+J38</f>
        <v>1.2999999999999998E-2</v>
      </c>
      <c r="K35" s="11">
        <v>0</v>
      </c>
      <c r="L35" s="11">
        <f>L36+L37+L38</f>
        <v>3.3E-3</v>
      </c>
      <c r="M35" s="11">
        <f>M36+M37+M38</f>
        <v>9.7000000000000003E-3</v>
      </c>
      <c r="N35" s="11">
        <v>0</v>
      </c>
      <c r="O35" s="12">
        <f>O36+O37+O38+O39+O40+O41+O42+O44+O43</f>
        <v>9.8000000000000004E-2</v>
      </c>
      <c r="P35" s="11">
        <v>0</v>
      </c>
      <c r="Q35" s="11">
        <f>Q39+Q40+Q41+Q42+Q43+Q44</f>
        <v>2.8999999999999998E-2</v>
      </c>
      <c r="R35" s="11">
        <f>R39+R40+R41+R42+R43+R44</f>
        <v>6.9000000000000006E-2</v>
      </c>
      <c r="S35" s="11">
        <v>0</v>
      </c>
      <c r="T35" s="12">
        <f>T36+T37+T38+T39+T40+T41+T42+T43+T44+T45</f>
        <v>4.8000000000000001E-2</v>
      </c>
      <c r="U35" s="11">
        <v>0</v>
      </c>
      <c r="V35" s="11">
        <f>V45</f>
        <v>8.0000000000000002E-3</v>
      </c>
      <c r="W35" s="11">
        <f>W45</f>
        <v>0.04</v>
      </c>
      <c r="X35" s="11">
        <v>0</v>
      </c>
      <c r="Y35" s="12">
        <f>Y36+Y37+Y38+Y39+Y40+Y41+Y42+Y43+Y44+Y45+Y46+Y47+Y48+Y49+Y50+Y51+Y52</f>
        <v>0.08</v>
      </c>
      <c r="Z35" s="11">
        <v>0</v>
      </c>
      <c r="AA35" s="11">
        <f>AA36+AA37+AA38+AA39+AA40+AA41+AA42+AA43+AA44+AA45+AA46+AA47+AA48+AA49+AA50+AA51+AA52</f>
        <v>2.4000000000000004E-2</v>
      </c>
      <c r="AB35" s="11">
        <f>AB36+AB37+AB38+AB39+AB40+AB41+AB42+AB43+AB44+AB45+AB46+AB47+AB48+AB49+AB50+AB51+AB52</f>
        <v>5.6000000000000008E-2</v>
      </c>
      <c r="AC35" s="11">
        <v>0</v>
      </c>
      <c r="AD35" s="11">
        <v>0</v>
      </c>
      <c r="AE35" s="11">
        <f>AE36+AE37+AE38+AE39+AE40+AE41+AE42+AE44+AE43+AE45+AE46+AE47+AE48+AE49+AE50+AE51+AE52</f>
        <v>0.20200000000000004</v>
      </c>
      <c r="AF35" s="11">
        <v>0</v>
      </c>
      <c r="AG35" s="11">
        <f>AG36++AG37+AG38+AG39+AG40+AG41+AG42+AG43+AG44+AG45+AG46+AG47+AG48+AG49+AG50+AG51+AG52</f>
        <v>5.3300000000000014E-2</v>
      </c>
      <c r="AH35" s="11">
        <f>AH36+AH37+AH38+AH39+AH40+AH41+AH42+AH44+AH43+AH45+AH46+AH47+AH48+AH49+AH50+AH51+AH52</f>
        <v>0.1487</v>
      </c>
      <c r="AI35" s="11">
        <v>0</v>
      </c>
      <c r="AJ35" s="11">
        <f>AJ36+AJ37+AJ38+AJ39+AJ40+AJ41+AJ42+AJ44+AJ43+AJ45</f>
        <v>1.2E-2</v>
      </c>
      <c r="AK35" s="11">
        <v>0</v>
      </c>
      <c r="AL35" s="11">
        <f>AL36+AL37</f>
        <v>1.2999999999999999E-3</v>
      </c>
      <c r="AM35" s="11">
        <f>AM36+AM37+AM38+AM39+AM40+AM41+AM42+AM44+AM43+AM45</f>
        <v>1.0700000000000001E-2</v>
      </c>
      <c r="AN35" s="11">
        <v>0</v>
      </c>
      <c r="AO35" s="11">
        <f>AO36+AO37+AO38+AO39+AO40+AO41+AO42+AO44+AO43+AO45</f>
        <v>8.299999999999999E-2</v>
      </c>
      <c r="AP35" s="11">
        <v>0</v>
      </c>
      <c r="AQ35" s="11">
        <f>AQ36+AQ37+AQ38+AQ39+AQ40+AQ41+AQ42+AQ43+AQ44</f>
        <v>2.3999999999999997E-2</v>
      </c>
      <c r="AR35" s="11">
        <f>AR36+AR37+AR38+AR39+AR40+AR41+AR42+AR44+AR43+AR45</f>
        <v>5.8999999999999997E-2</v>
      </c>
      <c r="AS35" s="11">
        <v>0</v>
      </c>
      <c r="AT35" s="11">
        <f>AT36+AT37+AT38+AT39+AT40+AT41+AT42+AT44+AT43+AT45</f>
        <v>0.04</v>
      </c>
      <c r="AU35" s="11">
        <v>0</v>
      </c>
      <c r="AV35" s="11">
        <f t="shared" ref="AV35" si="59">AV36+AV37+AV38+AV39+AV40+AV41+AV42+AV44+AV43+AV45</f>
        <v>7.0000000000000001E-3</v>
      </c>
      <c r="AW35" s="11">
        <f>AW36+AW37+AW38+AW39+AW40+AW41+AW42+AW44+AW43+AW45</f>
        <v>3.3000000000000002E-2</v>
      </c>
      <c r="AX35" s="11">
        <v>0</v>
      </c>
      <c r="AY35" s="11">
        <f>AY36+AY37+AY38+AY39+AY40+AY41+AY42+AY43+AY44+AY45+AY46+AY47+AY48+AY49+AY50+AY51+AY52</f>
        <v>6.7000000000000004E-2</v>
      </c>
      <c r="AZ35" s="11">
        <v>0</v>
      </c>
      <c r="BA35" s="11">
        <f>BA36+BA37+BA38+BA39+BA40+BA41+BA42+BA43+BA44+BA45+BA46+BA47+BA48+BA49+BA50+BA51+BA52</f>
        <v>2.1000000000000001E-2</v>
      </c>
      <c r="BB35" s="11">
        <f>BB36+BB37+BB38+BB39+BB40+BB41+BB42+BB43+BB44+BB45+BB46+BB47+BB48+BB49+BB50+BB51+BB52</f>
        <v>4.6000000000000006E-2</v>
      </c>
      <c r="BC35" s="11">
        <v>0</v>
      </c>
    </row>
    <row r="36" spans="1:55" s="75" customFormat="1" ht="73.5" customHeight="1" x14ac:dyDescent="0.25">
      <c r="A36" s="61" t="s">
        <v>301</v>
      </c>
      <c r="B36" s="52" t="s">
        <v>261</v>
      </c>
      <c r="C36" s="16"/>
      <c r="D36" s="18">
        <v>0</v>
      </c>
      <c r="E36" s="24">
        <f t="shared" si="5"/>
        <v>1E-3</v>
      </c>
      <c r="F36" s="17">
        <v>0</v>
      </c>
      <c r="G36" s="17">
        <f t="shared" si="6"/>
        <v>2.9999999999999997E-4</v>
      </c>
      <c r="H36" s="17">
        <v>6.9999999999999999E-4</v>
      </c>
      <c r="I36" s="17">
        <v>0</v>
      </c>
      <c r="J36" s="19">
        <v>1E-3</v>
      </c>
      <c r="K36" s="17">
        <v>0</v>
      </c>
      <c r="L36" s="17">
        <v>2.9999999999999997E-4</v>
      </c>
      <c r="M36" s="17">
        <v>6.9999999999999999E-4</v>
      </c>
      <c r="N36" s="17">
        <v>0</v>
      </c>
      <c r="O36" s="18">
        <v>0</v>
      </c>
      <c r="P36" s="17">
        <v>0</v>
      </c>
      <c r="Q36" s="17">
        <v>0</v>
      </c>
      <c r="R36" s="17">
        <v>0</v>
      </c>
      <c r="S36" s="17">
        <v>0</v>
      </c>
      <c r="T36" s="18">
        <v>0</v>
      </c>
      <c r="U36" s="17">
        <v>0</v>
      </c>
      <c r="V36" s="17">
        <v>0</v>
      </c>
      <c r="W36" s="17">
        <v>0</v>
      </c>
      <c r="X36" s="17">
        <v>0</v>
      </c>
      <c r="Y36" s="18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9">
        <v>1E-3</v>
      </c>
      <c r="AF36" s="17">
        <v>0</v>
      </c>
      <c r="AG36" s="17">
        <v>2.9999999999999997E-4</v>
      </c>
      <c r="AH36" s="17">
        <v>6.9999999999999999E-4</v>
      </c>
      <c r="AI36" s="17">
        <v>0</v>
      </c>
      <c r="AJ36" s="19">
        <v>1E-3</v>
      </c>
      <c r="AK36" s="17">
        <v>0</v>
      </c>
      <c r="AL36" s="17">
        <v>2.9999999999999997E-4</v>
      </c>
      <c r="AM36" s="17">
        <v>6.9999999999999999E-4</v>
      </c>
      <c r="AN36" s="17">
        <v>0</v>
      </c>
      <c r="AO36" s="53">
        <v>0</v>
      </c>
      <c r="AP36" s="17">
        <v>0</v>
      </c>
      <c r="AQ36" s="17">
        <v>0</v>
      </c>
      <c r="AR36" s="17">
        <v>0</v>
      </c>
      <c r="AS36" s="17">
        <v>0</v>
      </c>
      <c r="AT36" s="53">
        <f t="shared" ref="AT36:AT37" si="60">AT67</f>
        <v>0</v>
      </c>
      <c r="AU36" s="17">
        <v>0</v>
      </c>
      <c r="AV36" s="17">
        <v>0</v>
      </c>
      <c r="AW36" s="17">
        <v>0</v>
      </c>
      <c r="AX36" s="17">
        <v>0</v>
      </c>
      <c r="AY36" s="53">
        <f t="shared" ref="AY36:AY37" si="61">AY67</f>
        <v>0</v>
      </c>
      <c r="AZ36" s="17">
        <v>0</v>
      </c>
      <c r="BA36" s="17">
        <v>0</v>
      </c>
      <c r="BB36" s="17">
        <v>0</v>
      </c>
      <c r="BC36" s="17">
        <v>0</v>
      </c>
    </row>
    <row r="37" spans="1:55" s="75" customFormat="1" ht="78" customHeight="1" x14ac:dyDescent="0.25">
      <c r="A37" s="61" t="s">
        <v>302</v>
      </c>
      <c r="B37" s="20" t="s">
        <v>278</v>
      </c>
      <c r="C37" s="16"/>
      <c r="D37" s="18">
        <v>0</v>
      </c>
      <c r="E37" s="24">
        <f t="shared" si="5"/>
        <v>8.9999999999999993E-3</v>
      </c>
      <c r="F37" s="17">
        <v>0</v>
      </c>
      <c r="G37" s="17">
        <f t="shared" si="6"/>
        <v>2E-3</v>
      </c>
      <c r="H37" s="17">
        <v>7.0000000000000001E-3</v>
      </c>
      <c r="I37" s="17">
        <v>0</v>
      </c>
      <c r="J37" s="19">
        <v>8.9999999999999993E-3</v>
      </c>
      <c r="K37" s="17">
        <v>0</v>
      </c>
      <c r="L37" s="17">
        <v>2E-3</v>
      </c>
      <c r="M37" s="17">
        <v>7.0000000000000001E-3</v>
      </c>
      <c r="N37" s="17">
        <v>0</v>
      </c>
      <c r="O37" s="18">
        <v>0</v>
      </c>
      <c r="P37" s="17">
        <v>0</v>
      </c>
      <c r="Q37" s="17">
        <v>0</v>
      </c>
      <c r="R37" s="17">
        <v>0</v>
      </c>
      <c r="S37" s="17">
        <v>0</v>
      </c>
      <c r="T37" s="18">
        <v>0</v>
      </c>
      <c r="U37" s="17">
        <v>0</v>
      </c>
      <c r="V37" s="17">
        <v>0</v>
      </c>
      <c r="W37" s="17">
        <v>0</v>
      </c>
      <c r="X37" s="17">
        <v>0</v>
      </c>
      <c r="Y37" s="18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9">
        <v>8.0000000000000002E-3</v>
      </c>
      <c r="AF37" s="17">
        <v>0</v>
      </c>
      <c r="AG37" s="17">
        <v>1E-3</v>
      </c>
      <c r="AH37" s="17">
        <v>7.0000000000000001E-3</v>
      </c>
      <c r="AI37" s="17">
        <v>0</v>
      </c>
      <c r="AJ37" s="19">
        <v>8.0000000000000002E-3</v>
      </c>
      <c r="AK37" s="17">
        <v>0</v>
      </c>
      <c r="AL37" s="17">
        <v>1E-3</v>
      </c>
      <c r="AM37" s="17">
        <v>7.0000000000000001E-3</v>
      </c>
      <c r="AN37" s="17">
        <v>0</v>
      </c>
      <c r="AO37" s="53">
        <f t="shared" ref="AO37" si="62">AO68</f>
        <v>0</v>
      </c>
      <c r="AP37" s="17">
        <v>0</v>
      </c>
      <c r="AQ37" s="17">
        <v>0</v>
      </c>
      <c r="AR37" s="17">
        <v>0</v>
      </c>
      <c r="AS37" s="17">
        <v>0</v>
      </c>
      <c r="AT37" s="53">
        <f t="shared" si="60"/>
        <v>0</v>
      </c>
      <c r="AU37" s="17">
        <v>0</v>
      </c>
      <c r="AV37" s="17">
        <v>0</v>
      </c>
      <c r="AW37" s="17">
        <v>0</v>
      </c>
      <c r="AX37" s="17">
        <v>0</v>
      </c>
      <c r="AY37" s="53">
        <f t="shared" si="61"/>
        <v>0</v>
      </c>
      <c r="AZ37" s="17">
        <v>0</v>
      </c>
      <c r="BA37" s="17">
        <v>0</v>
      </c>
      <c r="BB37" s="17">
        <v>0</v>
      </c>
      <c r="BC37" s="17">
        <v>0</v>
      </c>
    </row>
    <row r="38" spans="1:55" s="75" customFormat="1" ht="78" customHeight="1" x14ac:dyDescent="0.25">
      <c r="A38" s="61" t="s">
        <v>303</v>
      </c>
      <c r="B38" s="20" t="s">
        <v>299</v>
      </c>
      <c r="C38" s="16"/>
      <c r="D38" s="18">
        <v>0</v>
      </c>
      <c r="E38" s="24">
        <f t="shared" si="5"/>
        <v>3.0000000000000001E-3</v>
      </c>
      <c r="F38" s="17">
        <v>0</v>
      </c>
      <c r="G38" s="17">
        <f t="shared" si="6"/>
        <v>1E-3</v>
      </c>
      <c r="H38" s="17">
        <v>2E-3</v>
      </c>
      <c r="I38" s="17">
        <v>0</v>
      </c>
      <c r="J38" s="19">
        <v>3.0000000000000001E-3</v>
      </c>
      <c r="K38" s="17">
        <v>0</v>
      </c>
      <c r="L38" s="17">
        <v>1E-3</v>
      </c>
      <c r="M38" s="17">
        <v>2E-3</v>
      </c>
      <c r="N38" s="17">
        <v>0</v>
      </c>
      <c r="O38" s="18">
        <v>0</v>
      </c>
      <c r="P38" s="17">
        <v>0</v>
      </c>
      <c r="Q38" s="17">
        <v>0</v>
      </c>
      <c r="R38" s="17">
        <v>0</v>
      </c>
      <c r="S38" s="17">
        <v>0</v>
      </c>
      <c r="T38" s="18">
        <v>0</v>
      </c>
      <c r="U38" s="17">
        <v>0</v>
      </c>
      <c r="V38" s="17">
        <v>0</v>
      </c>
      <c r="W38" s="17">
        <v>0</v>
      </c>
      <c r="X38" s="17">
        <v>0</v>
      </c>
      <c r="Y38" s="18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9">
        <v>3.0000000000000001E-3</v>
      </c>
      <c r="AF38" s="17">
        <v>0</v>
      </c>
      <c r="AG38" s="17">
        <v>0</v>
      </c>
      <c r="AH38" s="17">
        <v>3.0000000000000001E-3</v>
      </c>
      <c r="AI38" s="17">
        <v>0</v>
      </c>
      <c r="AJ38" s="19">
        <v>3.0000000000000001E-3</v>
      </c>
      <c r="AK38" s="17">
        <v>0</v>
      </c>
      <c r="AL38" s="17">
        <v>0</v>
      </c>
      <c r="AM38" s="17">
        <v>3.0000000000000001E-3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</row>
    <row r="39" spans="1:55" s="75" customFormat="1" ht="78" customHeight="1" x14ac:dyDescent="0.25">
      <c r="A39" s="61" t="s">
        <v>311</v>
      </c>
      <c r="B39" s="20" t="s">
        <v>316</v>
      </c>
      <c r="C39" s="16"/>
      <c r="D39" s="18">
        <v>0</v>
      </c>
      <c r="E39" s="24">
        <f t="shared" si="5"/>
        <v>4.0000000000000001E-3</v>
      </c>
      <c r="F39" s="18">
        <v>0</v>
      </c>
      <c r="G39" s="17">
        <f t="shared" si="6"/>
        <v>1E-3</v>
      </c>
      <c r="H39" s="17">
        <v>3.0000000000000001E-3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4.0000000000000001E-3</v>
      </c>
      <c r="P39" s="18">
        <v>0</v>
      </c>
      <c r="Q39" s="17">
        <v>1E-3</v>
      </c>
      <c r="R39" s="17">
        <v>3.0000000000000001E-3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7">
        <v>0</v>
      </c>
      <c r="AE39" s="19">
        <v>4.0000000000000001E-3</v>
      </c>
      <c r="AF39" s="18">
        <v>0</v>
      </c>
      <c r="AG39" s="17">
        <v>1E-3</v>
      </c>
      <c r="AH39" s="17">
        <v>3.0000000000000001E-3</v>
      </c>
      <c r="AI39" s="18">
        <v>0</v>
      </c>
      <c r="AJ39" s="19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4.0000000000000001E-3</v>
      </c>
      <c r="AP39" s="18">
        <v>0</v>
      </c>
      <c r="AQ39" s="17">
        <v>1E-3</v>
      </c>
      <c r="AR39" s="17">
        <v>3.0000000000000001E-3</v>
      </c>
      <c r="AS39" s="18">
        <v>0</v>
      </c>
      <c r="AT39" s="17">
        <v>0</v>
      </c>
      <c r="AU39" s="18">
        <v>0</v>
      </c>
      <c r="AV39" s="18">
        <v>0</v>
      </c>
      <c r="AW39" s="18">
        <v>0</v>
      </c>
      <c r="AX39" s="18">
        <v>0</v>
      </c>
      <c r="AY39" s="17">
        <v>0</v>
      </c>
      <c r="AZ39" s="18">
        <v>0</v>
      </c>
      <c r="BA39" s="18">
        <v>0</v>
      </c>
      <c r="BB39" s="18">
        <v>0</v>
      </c>
      <c r="BC39" s="18">
        <v>0</v>
      </c>
    </row>
    <row r="40" spans="1:55" s="75" customFormat="1" ht="78" customHeight="1" x14ac:dyDescent="0.25">
      <c r="A40" s="61" t="s">
        <v>312</v>
      </c>
      <c r="B40" s="20" t="s">
        <v>314</v>
      </c>
      <c r="C40" s="16"/>
      <c r="D40" s="18">
        <v>0</v>
      </c>
      <c r="E40" s="24">
        <f t="shared" si="5"/>
        <v>1E-3</v>
      </c>
      <c r="F40" s="18">
        <v>0</v>
      </c>
      <c r="G40" s="17">
        <f t="shared" si="6"/>
        <v>0</v>
      </c>
      <c r="H40" s="17">
        <v>1E-3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1E-3</v>
      </c>
      <c r="P40" s="18">
        <v>0</v>
      </c>
      <c r="Q40" s="17">
        <v>0</v>
      </c>
      <c r="R40" s="17">
        <v>1E-3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7">
        <v>0</v>
      </c>
      <c r="AE40" s="19">
        <v>1E-3</v>
      </c>
      <c r="AF40" s="18">
        <v>0</v>
      </c>
      <c r="AG40" s="17">
        <v>0</v>
      </c>
      <c r="AH40" s="17">
        <v>1E-3</v>
      </c>
      <c r="AI40" s="18">
        <v>0</v>
      </c>
      <c r="AJ40" s="19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1E-3</v>
      </c>
      <c r="AP40" s="18">
        <v>0</v>
      </c>
      <c r="AQ40" s="17">
        <v>0</v>
      </c>
      <c r="AR40" s="17">
        <v>1E-3</v>
      </c>
      <c r="AS40" s="18">
        <v>0</v>
      </c>
      <c r="AT40" s="17">
        <v>0</v>
      </c>
      <c r="AU40" s="18">
        <v>0</v>
      </c>
      <c r="AV40" s="18">
        <v>0</v>
      </c>
      <c r="AW40" s="18">
        <v>0</v>
      </c>
      <c r="AX40" s="18">
        <v>0</v>
      </c>
      <c r="AY40" s="17">
        <v>0</v>
      </c>
      <c r="AZ40" s="18">
        <v>0</v>
      </c>
      <c r="BA40" s="18">
        <v>0</v>
      </c>
      <c r="BB40" s="18">
        <v>0</v>
      </c>
      <c r="BC40" s="18">
        <v>0</v>
      </c>
    </row>
    <row r="41" spans="1:55" s="75" customFormat="1" ht="78" customHeight="1" x14ac:dyDescent="0.25">
      <c r="A41" s="61" t="s">
        <v>313</v>
      </c>
      <c r="B41" s="20" t="s">
        <v>315</v>
      </c>
      <c r="C41" s="16"/>
      <c r="D41" s="18">
        <v>0</v>
      </c>
      <c r="E41" s="24">
        <f t="shared" si="5"/>
        <v>2.1000000000000001E-2</v>
      </c>
      <c r="F41" s="18">
        <v>0</v>
      </c>
      <c r="G41" s="17">
        <f t="shared" si="6"/>
        <v>4.0000000000000001E-3</v>
      </c>
      <c r="H41" s="17">
        <v>1.7000000000000001E-2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2.1000000000000001E-2</v>
      </c>
      <c r="P41" s="18">
        <v>0</v>
      </c>
      <c r="Q41" s="17">
        <v>4.0000000000000001E-3</v>
      </c>
      <c r="R41" s="17">
        <v>1.7000000000000001E-2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7">
        <v>0</v>
      </c>
      <c r="AE41" s="19">
        <v>1.7000000000000001E-2</v>
      </c>
      <c r="AF41" s="18">
        <v>0</v>
      </c>
      <c r="AG41" s="17">
        <v>3.0000000000000001E-3</v>
      </c>
      <c r="AH41" s="17">
        <v>1.4E-2</v>
      </c>
      <c r="AI41" s="18">
        <v>0</v>
      </c>
      <c r="AJ41" s="19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1.7000000000000001E-2</v>
      </c>
      <c r="AP41" s="18">
        <v>0</v>
      </c>
      <c r="AQ41" s="17">
        <v>3.0000000000000001E-3</v>
      </c>
      <c r="AR41" s="17">
        <v>1.4E-2</v>
      </c>
      <c r="AS41" s="18">
        <v>0</v>
      </c>
      <c r="AT41" s="17">
        <v>0</v>
      </c>
      <c r="AU41" s="18">
        <v>0</v>
      </c>
      <c r="AV41" s="18">
        <v>0</v>
      </c>
      <c r="AW41" s="18">
        <v>0</v>
      </c>
      <c r="AX41" s="18">
        <v>0</v>
      </c>
      <c r="AY41" s="17">
        <v>0</v>
      </c>
      <c r="AZ41" s="18">
        <v>0</v>
      </c>
      <c r="BA41" s="18">
        <v>0</v>
      </c>
      <c r="BB41" s="18">
        <v>0</v>
      </c>
      <c r="BC41" s="18">
        <v>0</v>
      </c>
    </row>
    <row r="42" spans="1:55" s="75" customFormat="1" ht="78" customHeight="1" x14ac:dyDescent="0.25">
      <c r="A42" s="61" t="s">
        <v>318</v>
      </c>
      <c r="B42" s="20" t="s">
        <v>317</v>
      </c>
      <c r="C42" s="16"/>
      <c r="D42" s="18">
        <v>0</v>
      </c>
      <c r="E42" s="24">
        <f t="shared" si="5"/>
        <v>2.5999999999999999E-2</v>
      </c>
      <c r="F42" s="18">
        <v>0</v>
      </c>
      <c r="G42" s="17">
        <f t="shared" si="6"/>
        <v>0.01</v>
      </c>
      <c r="H42" s="17">
        <v>1.6E-2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2.5999999999999999E-2</v>
      </c>
      <c r="P42" s="18">
        <v>0</v>
      </c>
      <c r="Q42" s="17">
        <v>0.01</v>
      </c>
      <c r="R42" s="17">
        <v>1.6E-2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7">
        <v>0</v>
      </c>
      <c r="AE42" s="19">
        <v>2.1999999999999999E-2</v>
      </c>
      <c r="AF42" s="18">
        <v>0</v>
      </c>
      <c r="AG42" s="17">
        <v>8.0000000000000002E-3</v>
      </c>
      <c r="AH42" s="17">
        <v>1.4E-2</v>
      </c>
      <c r="AI42" s="18">
        <v>0</v>
      </c>
      <c r="AJ42" s="19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2.1999999999999999E-2</v>
      </c>
      <c r="AP42" s="18">
        <v>0</v>
      </c>
      <c r="AQ42" s="17">
        <v>8.0000000000000002E-3</v>
      </c>
      <c r="AR42" s="17">
        <v>1.4E-2</v>
      </c>
      <c r="AS42" s="18">
        <v>0</v>
      </c>
      <c r="AT42" s="17">
        <v>0</v>
      </c>
      <c r="AU42" s="18">
        <v>0</v>
      </c>
      <c r="AV42" s="18">
        <v>0</v>
      </c>
      <c r="AW42" s="18">
        <v>0</v>
      </c>
      <c r="AX42" s="18">
        <v>0</v>
      </c>
      <c r="AY42" s="17">
        <v>0</v>
      </c>
      <c r="AZ42" s="18">
        <v>0</v>
      </c>
      <c r="BA42" s="18">
        <v>0</v>
      </c>
      <c r="BB42" s="18">
        <v>0</v>
      </c>
      <c r="BC42" s="18">
        <v>0</v>
      </c>
    </row>
    <row r="43" spans="1:55" s="75" customFormat="1" ht="78" customHeight="1" x14ac:dyDescent="0.25">
      <c r="A43" s="61" t="s">
        <v>319</v>
      </c>
      <c r="B43" s="20" t="s">
        <v>321</v>
      </c>
      <c r="C43" s="16"/>
      <c r="D43" s="18">
        <v>0</v>
      </c>
      <c r="E43" s="24">
        <f t="shared" si="5"/>
        <v>3.2000000000000001E-2</v>
      </c>
      <c r="F43" s="18">
        <v>0</v>
      </c>
      <c r="G43" s="17">
        <f t="shared" si="6"/>
        <v>1.0999999999999999E-2</v>
      </c>
      <c r="H43" s="17">
        <v>2.1000000000000001E-2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3.2000000000000001E-2</v>
      </c>
      <c r="P43" s="18">
        <v>0</v>
      </c>
      <c r="Q43" s="17">
        <v>1.0999999999999999E-2</v>
      </c>
      <c r="R43" s="17">
        <v>2.1000000000000001E-2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7">
        <v>0</v>
      </c>
      <c r="AE43" s="19">
        <v>2.7E-2</v>
      </c>
      <c r="AF43" s="18">
        <v>0</v>
      </c>
      <c r="AG43" s="17">
        <v>8.9999999999999993E-3</v>
      </c>
      <c r="AH43" s="17">
        <v>1.7999999999999999E-2</v>
      </c>
      <c r="AI43" s="18">
        <v>0</v>
      </c>
      <c r="AJ43" s="19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2.7E-2</v>
      </c>
      <c r="AP43" s="18">
        <v>0</v>
      </c>
      <c r="AQ43" s="17">
        <v>8.9999999999999993E-3</v>
      </c>
      <c r="AR43" s="17">
        <v>1.7999999999999999E-2</v>
      </c>
      <c r="AS43" s="18">
        <v>0</v>
      </c>
      <c r="AT43" s="17">
        <v>0</v>
      </c>
      <c r="AU43" s="18">
        <v>0</v>
      </c>
      <c r="AV43" s="18">
        <v>0</v>
      </c>
      <c r="AW43" s="18">
        <v>0</v>
      </c>
      <c r="AX43" s="18">
        <v>0</v>
      </c>
      <c r="AY43" s="17">
        <v>0</v>
      </c>
      <c r="AZ43" s="18">
        <v>0</v>
      </c>
      <c r="BA43" s="18">
        <v>0</v>
      </c>
      <c r="BB43" s="18">
        <v>0</v>
      </c>
      <c r="BC43" s="18">
        <v>0</v>
      </c>
    </row>
    <row r="44" spans="1:55" s="75" customFormat="1" ht="78" customHeight="1" x14ac:dyDescent="0.25">
      <c r="A44" s="61" t="s">
        <v>323</v>
      </c>
      <c r="B44" s="20" t="s">
        <v>320</v>
      </c>
      <c r="C44" s="16"/>
      <c r="D44" s="18">
        <v>0</v>
      </c>
      <c r="E44" s="24">
        <f t="shared" si="5"/>
        <v>1.4E-2</v>
      </c>
      <c r="F44" s="18">
        <v>0</v>
      </c>
      <c r="G44" s="17">
        <f t="shared" si="6"/>
        <v>3.0000000000000001E-3</v>
      </c>
      <c r="H44" s="17">
        <v>1.0999999999999999E-2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1.4E-2</v>
      </c>
      <c r="P44" s="18">
        <v>0</v>
      </c>
      <c r="Q44" s="17">
        <v>3.0000000000000001E-3</v>
      </c>
      <c r="R44" s="17">
        <v>1.0999999999999999E-2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9">
        <v>1.2E-2</v>
      </c>
      <c r="AF44" s="18">
        <v>0</v>
      </c>
      <c r="AG44" s="17">
        <v>3.0000000000000001E-3</v>
      </c>
      <c r="AH44" s="17">
        <v>8.9999999999999993E-3</v>
      </c>
      <c r="AI44" s="18">
        <v>0</v>
      </c>
      <c r="AJ44" s="19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1.2E-2</v>
      </c>
      <c r="AP44" s="18">
        <v>0</v>
      </c>
      <c r="AQ44" s="17">
        <v>3.0000000000000001E-3</v>
      </c>
      <c r="AR44" s="17">
        <v>8.9999999999999993E-3</v>
      </c>
      <c r="AS44" s="18">
        <v>0</v>
      </c>
      <c r="AT44" s="17">
        <v>0</v>
      </c>
      <c r="AU44" s="18">
        <v>0</v>
      </c>
      <c r="AV44" s="18">
        <v>0</v>
      </c>
      <c r="AW44" s="18">
        <v>0</v>
      </c>
      <c r="AX44" s="18">
        <v>0</v>
      </c>
      <c r="AY44" s="17">
        <v>0</v>
      </c>
      <c r="AZ44" s="18">
        <v>0</v>
      </c>
      <c r="BA44" s="18">
        <v>0</v>
      </c>
      <c r="BB44" s="18">
        <v>0</v>
      </c>
      <c r="BC44" s="18">
        <v>0</v>
      </c>
    </row>
    <row r="45" spans="1:55" s="75" customFormat="1" ht="62.25" customHeight="1" x14ac:dyDescent="0.25">
      <c r="A45" s="61" t="s">
        <v>332</v>
      </c>
      <c r="B45" s="73" t="s">
        <v>336</v>
      </c>
      <c r="C45" s="16"/>
      <c r="D45" s="18">
        <v>0</v>
      </c>
      <c r="E45" s="24">
        <f t="shared" si="5"/>
        <v>4.8000000000000001E-2</v>
      </c>
      <c r="F45" s="18"/>
      <c r="G45" s="17">
        <f t="shared" si="6"/>
        <v>8.0000000000000002E-3</v>
      </c>
      <c r="H45" s="18">
        <v>0.04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4.8000000000000001E-2</v>
      </c>
      <c r="U45" s="18">
        <v>0</v>
      </c>
      <c r="V45" s="18">
        <v>8.0000000000000002E-3</v>
      </c>
      <c r="W45" s="18">
        <v>0.04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9">
        <v>0.04</v>
      </c>
      <c r="AF45" s="18">
        <v>0</v>
      </c>
      <c r="AG45" s="18">
        <v>7.0000000000000001E-3</v>
      </c>
      <c r="AH45" s="18">
        <v>3.3000000000000002E-2</v>
      </c>
      <c r="AI45" s="18">
        <v>0</v>
      </c>
      <c r="AJ45" s="19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9">
        <v>0.04</v>
      </c>
      <c r="AU45" s="18">
        <v>0</v>
      </c>
      <c r="AV45" s="18">
        <v>7.0000000000000001E-3</v>
      </c>
      <c r="AW45" s="18">
        <v>3.3000000000000002E-2</v>
      </c>
      <c r="AX45" s="18">
        <v>0</v>
      </c>
      <c r="AY45" s="17">
        <v>0</v>
      </c>
      <c r="AZ45" s="18">
        <v>0</v>
      </c>
      <c r="BA45" s="18">
        <v>0</v>
      </c>
      <c r="BB45" s="18">
        <v>0</v>
      </c>
      <c r="BC45" s="18">
        <v>0</v>
      </c>
    </row>
    <row r="46" spans="1:55" s="75" customFormat="1" ht="62.25" customHeight="1" x14ac:dyDescent="0.25">
      <c r="A46" s="61" t="s">
        <v>356</v>
      </c>
      <c r="B46" s="73" t="s">
        <v>337</v>
      </c>
      <c r="C46" s="16"/>
      <c r="D46" s="18">
        <v>0</v>
      </c>
      <c r="E46" s="24">
        <f t="shared" si="5"/>
        <v>1.4E-2</v>
      </c>
      <c r="F46" s="18">
        <v>0</v>
      </c>
      <c r="G46" s="17">
        <f t="shared" si="6"/>
        <v>4.0000000000000001E-3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1.4E-2</v>
      </c>
      <c r="Z46" s="18">
        <v>0</v>
      </c>
      <c r="AA46" s="18">
        <v>4.0000000000000001E-3</v>
      </c>
      <c r="AB46" s="18">
        <v>0.01</v>
      </c>
      <c r="AC46" s="18">
        <v>0</v>
      </c>
      <c r="AD46" s="18">
        <v>0</v>
      </c>
      <c r="AE46" s="19">
        <f>AJ46+AO46+AT46+AY46</f>
        <v>1.0999999999999999E-2</v>
      </c>
      <c r="AF46" s="18">
        <v>0</v>
      </c>
      <c r="AG46" s="19">
        <f t="shared" ref="AG46:AG52" si="63">AL46+AQ46+AV46+BA46</f>
        <v>3.0000000000000001E-3</v>
      </c>
      <c r="AH46" s="19">
        <f t="shared" ref="AH46:AH52" si="64">AM46+AR46+AW46+BB46</f>
        <v>8.0000000000000002E-3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7">
        <v>1.0999999999999999E-2</v>
      </c>
      <c r="AZ46" s="18">
        <v>0</v>
      </c>
      <c r="BA46" s="18">
        <v>3.0000000000000001E-3</v>
      </c>
      <c r="BB46" s="18">
        <v>8.0000000000000002E-3</v>
      </c>
      <c r="BC46" s="18">
        <v>0</v>
      </c>
    </row>
    <row r="47" spans="1:55" s="75" customFormat="1" ht="62.25" customHeight="1" x14ac:dyDescent="0.25">
      <c r="A47" s="61" t="s">
        <v>357</v>
      </c>
      <c r="B47" s="73" t="s">
        <v>338</v>
      </c>
      <c r="C47" s="16"/>
      <c r="D47" s="18">
        <v>0</v>
      </c>
      <c r="E47" s="24">
        <f t="shared" si="5"/>
        <v>7.0000000000000001E-3</v>
      </c>
      <c r="F47" s="18">
        <v>0</v>
      </c>
      <c r="G47" s="17">
        <f t="shared" si="6"/>
        <v>2E-3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7.0000000000000001E-3</v>
      </c>
      <c r="Z47" s="18">
        <v>0</v>
      </c>
      <c r="AA47" s="18">
        <v>2E-3</v>
      </c>
      <c r="AB47" s="18">
        <v>5.0000000000000001E-3</v>
      </c>
      <c r="AC47" s="18">
        <v>0</v>
      </c>
      <c r="AD47" s="18">
        <v>0</v>
      </c>
      <c r="AE47" s="19">
        <f t="shared" ref="AE47:AE52" si="65">AJ47+AO47+AT47+AY47</f>
        <v>6.0000000000000001E-3</v>
      </c>
      <c r="AF47" s="18">
        <v>0</v>
      </c>
      <c r="AG47" s="19">
        <f t="shared" si="63"/>
        <v>2E-3</v>
      </c>
      <c r="AH47" s="19">
        <f t="shared" si="64"/>
        <v>4.0000000000000001E-3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7">
        <v>6.0000000000000001E-3</v>
      </c>
      <c r="AZ47" s="18">
        <v>0</v>
      </c>
      <c r="BA47" s="18">
        <v>2E-3</v>
      </c>
      <c r="BB47" s="18">
        <v>4.0000000000000001E-3</v>
      </c>
      <c r="BC47" s="18">
        <v>0</v>
      </c>
    </row>
    <row r="48" spans="1:55" s="75" customFormat="1" ht="62.25" customHeight="1" x14ac:dyDescent="0.25">
      <c r="A48" s="61" t="s">
        <v>358</v>
      </c>
      <c r="B48" s="73" t="s">
        <v>341</v>
      </c>
      <c r="C48" s="16"/>
      <c r="D48" s="18">
        <v>0</v>
      </c>
      <c r="E48" s="24">
        <f t="shared" si="5"/>
        <v>3.2000000000000001E-2</v>
      </c>
      <c r="F48" s="18">
        <v>0</v>
      </c>
      <c r="G48" s="17">
        <f t="shared" si="6"/>
        <v>7.0000000000000001E-3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3.2000000000000001E-2</v>
      </c>
      <c r="Z48" s="18">
        <v>0</v>
      </c>
      <c r="AA48" s="18">
        <v>7.0000000000000001E-3</v>
      </c>
      <c r="AB48" s="18">
        <v>2.5000000000000001E-2</v>
      </c>
      <c r="AC48" s="18">
        <v>0</v>
      </c>
      <c r="AD48" s="18">
        <v>0</v>
      </c>
      <c r="AE48" s="19">
        <f t="shared" si="65"/>
        <v>2.7E-2</v>
      </c>
      <c r="AF48" s="18">
        <v>0</v>
      </c>
      <c r="AG48" s="19">
        <f t="shared" si="63"/>
        <v>6.0000000000000001E-3</v>
      </c>
      <c r="AH48" s="19">
        <f t="shared" si="64"/>
        <v>2.1000000000000001E-2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7">
        <v>2.7E-2</v>
      </c>
      <c r="AZ48" s="18">
        <v>0</v>
      </c>
      <c r="BA48" s="18">
        <v>6.0000000000000001E-3</v>
      </c>
      <c r="BB48" s="18">
        <v>2.1000000000000001E-2</v>
      </c>
      <c r="BC48" s="18">
        <v>0</v>
      </c>
    </row>
    <row r="49" spans="1:55" s="75" customFormat="1" ht="62.25" customHeight="1" x14ac:dyDescent="0.25">
      <c r="A49" s="61" t="s">
        <v>359</v>
      </c>
      <c r="B49" s="73" t="s">
        <v>342</v>
      </c>
      <c r="C49" s="16"/>
      <c r="D49" s="18">
        <v>0</v>
      </c>
      <c r="E49" s="24">
        <f t="shared" si="5"/>
        <v>2E-3</v>
      </c>
      <c r="F49" s="18">
        <v>0</v>
      </c>
      <c r="G49" s="17">
        <f t="shared" si="6"/>
        <v>1E-3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2E-3</v>
      </c>
      <c r="Z49" s="18">
        <v>0</v>
      </c>
      <c r="AA49" s="18">
        <v>1E-3</v>
      </c>
      <c r="AB49" s="18">
        <v>1E-3</v>
      </c>
      <c r="AC49" s="18">
        <v>0</v>
      </c>
      <c r="AD49" s="18">
        <v>0</v>
      </c>
      <c r="AE49" s="19">
        <f t="shared" si="65"/>
        <v>2E-3</v>
      </c>
      <c r="AF49" s="18">
        <v>0</v>
      </c>
      <c r="AG49" s="19">
        <f t="shared" si="63"/>
        <v>1E-3</v>
      </c>
      <c r="AH49" s="19">
        <f t="shared" si="64"/>
        <v>1E-3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7">
        <v>2E-3</v>
      </c>
      <c r="AZ49" s="18">
        <v>0</v>
      </c>
      <c r="BA49" s="18">
        <v>1E-3</v>
      </c>
      <c r="BB49" s="18">
        <v>1E-3</v>
      </c>
      <c r="BC49" s="18">
        <v>0</v>
      </c>
    </row>
    <row r="50" spans="1:55" s="75" customFormat="1" ht="62.25" customHeight="1" x14ac:dyDescent="0.25">
      <c r="A50" s="61" t="s">
        <v>360</v>
      </c>
      <c r="B50" s="73" t="s">
        <v>343</v>
      </c>
      <c r="C50" s="16"/>
      <c r="D50" s="18">
        <v>0</v>
      </c>
      <c r="E50" s="24">
        <f t="shared" si="5"/>
        <v>2E-3</v>
      </c>
      <c r="F50" s="18">
        <v>0</v>
      </c>
      <c r="G50" s="17">
        <f t="shared" si="6"/>
        <v>1E-3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2E-3</v>
      </c>
      <c r="Z50" s="18">
        <v>0</v>
      </c>
      <c r="AA50" s="18">
        <v>1E-3</v>
      </c>
      <c r="AB50" s="18">
        <v>1E-3</v>
      </c>
      <c r="AC50" s="18">
        <v>0</v>
      </c>
      <c r="AD50" s="18">
        <v>0</v>
      </c>
      <c r="AE50" s="19">
        <f t="shared" si="65"/>
        <v>2E-3</v>
      </c>
      <c r="AF50" s="18">
        <v>0</v>
      </c>
      <c r="AG50" s="19">
        <f t="shared" si="63"/>
        <v>1E-3</v>
      </c>
      <c r="AH50" s="19">
        <f t="shared" si="64"/>
        <v>1E-3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7">
        <v>2E-3</v>
      </c>
      <c r="AZ50" s="18">
        <v>0</v>
      </c>
      <c r="BA50" s="18">
        <v>1E-3</v>
      </c>
      <c r="BB50" s="18">
        <v>1E-3</v>
      </c>
      <c r="BC50" s="18">
        <v>0</v>
      </c>
    </row>
    <row r="51" spans="1:55" s="75" customFormat="1" ht="62.25" customHeight="1" x14ac:dyDescent="0.25">
      <c r="A51" s="61" t="s">
        <v>361</v>
      </c>
      <c r="B51" s="78" t="s">
        <v>346</v>
      </c>
      <c r="C51" s="16"/>
      <c r="D51" s="18">
        <v>0</v>
      </c>
      <c r="E51" s="24">
        <f t="shared" si="5"/>
        <v>1.4E-2</v>
      </c>
      <c r="F51" s="18">
        <v>0</v>
      </c>
      <c r="G51" s="17">
        <f t="shared" si="6"/>
        <v>4.0000000000000001E-3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1.4E-2</v>
      </c>
      <c r="Z51" s="18">
        <v>0</v>
      </c>
      <c r="AA51" s="18">
        <v>4.0000000000000001E-3</v>
      </c>
      <c r="AB51" s="18">
        <v>0.01</v>
      </c>
      <c r="AC51" s="18">
        <v>0</v>
      </c>
      <c r="AD51" s="18">
        <v>0</v>
      </c>
      <c r="AE51" s="19">
        <f t="shared" si="65"/>
        <v>1.2E-2</v>
      </c>
      <c r="AF51" s="18">
        <v>0</v>
      </c>
      <c r="AG51" s="19">
        <f t="shared" si="63"/>
        <v>4.0000000000000001E-3</v>
      </c>
      <c r="AH51" s="19">
        <f t="shared" si="64"/>
        <v>8.0000000000000002E-3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7">
        <v>1.2E-2</v>
      </c>
      <c r="AZ51" s="18">
        <v>0</v>
      </c>
      <c r="BA51" s="18">
        <v>4.0000000000000001E-3</v>
      </c>
      <c r="BB51" s="18">
        <v>8.0000000000000002E-3</v>
      </c>
      <c r="BC51" s="18">
        <v>0</v>
      </c>
    </row>
    <row r="52" spans="1:55" s="75" customFormat="1" ht="62.25" customHeight="1" x14ac:dyDescent="0.25">
      <c r="A52" s="61" t="s">
        <v>362</v>
      </c>
      <c r="B52" s="73" t="s">
        <v>348</v>
      </c>
      <c r="C52" s="16"/>
      <c r="D52" s="18">
        <v>0</v>
      </c>
      <c r="E52" s="24">
        <f t="shared" si="5"/>
        <v>8.9999999999999993E-3</v>
      </c>
      <c r="F52" s="18">
        <v>0</v>
      </c>
      <c r="G52" s="17">
        <f t="shared" si="6"/>
        <v>5.0000000000000001E-3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8.9999999999999993E-3</v>
      </c>
      <c r="Z52" s="18">
        <v>0</v>
      </c>
      <c r="AA52" s="18">
        <v>5.0000000000000001E-3</v>
      </c>
      <c r="AB52" s="18">
        <v>4.0000000000000001E-3</v>
      </c>
      <c r="AC52" s="18">
        <v>0</v>
      </c>
      <c r="AD52" s="18">
        <v>0</v>
      </c>
      <c r="AE52" s="19">
        <f t="shared" si="65"/>
        <v>7.0000000000000001E-3</v>
      </c>
      <c r="AF52" s="18">
        <v>0</v>
      </c>
      <c r="AG52" s="19">
        <f t="shared" si="63"/>
        <v>4.0000000000000001E-3</v>
      </c>
      <c r="AH52" s="19">
        <f t="shared" si="64"/>
        <v>3.0000000000000001E-3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7">
        <v>7.0000000000000001E-3</v>
      </c>
      <c r="AZ52" s="18">
        <v>0</v>
      </c>
      <c r="BA52" s="18">
        <v>4.0000000000000001E-3</v>
      </c>
      <c r="BB52" s="18">
        <v>3.0000000000000001E-3</v>
      </c>
      <c r="BC52" s="18">
        <v>0</v>
      </c>
    </row>
    <row r="53" spans="1:55" s="76" customFormat="1" ht="75" customHeight="1" x14ac:dyDescent="0.25">
      <c r="A53" s="60" t="s">
        <v>304</v>
      </c>
      <c r="B53" s="50" t="s">
        <v>94</v>
      </c>
      <c r="C53" s="7"/>
      <c r="D53" s="12">
        <v>0</v>
      </c>
      <c r="E53" s="10">
        <f t="shared" si="5"/>
        <v>1.5395230000000002</v>
      </c>
      <c r="F53" s="11">
        <v>0</v>
      </c>
      <c r="G53" s="11">
        <f t="shared" si="6"/>
        <v>0.14599999999999999</v>
      </c>
      <c r="H53" s="11">
        <f>H54+H55+H56+H57+H58+H59+H60+H61</f>
        <v>1.1830000000000001</v>
      </c>
      <c r="I53" s="11">
        <v>0</v>
      </c>
      <c r="J53" s="12">
        <f>J54+J55+J56</f>
        <v>0.27500000000000002</v>
      </c>
      <c r="K53" s="11">
        <v>0</v>
      </c>
      <c r="L53" s="11">
        <f>L54+L55+L56</f>
        <v>3.3000000000000002E-2</v>
      </c>
      <c r="M53" s="11">
        <f>M54+M55+M56</f>
        <v>0.24199999999999999</v>
      </c>
      <c r="N53" s="11">
        <v>0</v>
      </c>
      <c r="O53" s="12">
        <f>O57</f>
        <v>1.7000000000000001E-2</v>
      </c>
      <c r="P53" s="11">
        <v>0</v>
      </c>
      <c r="Q53" s="11">
        <f>Q57</f>
        <v>4.0000000000000001E-3</v>
      </c>
      <c r="R53" s="11">
        <f>R57</f>
        <v>1.2999999999999999E-2</v>
      </c>
      <c r="S53" s="11">
        <v>0</v>
      </c>
      <c r="T53" s="12">
        <f>T58+T59+T60+T61</f>
        <v>0.98752300000000015</v>
      </c>
      <c r="U53" s="11">
        <v>0</v>
      </c>
      <c r="V53" s="11">
        <f>V54+V55+V56+V57+V58+V59+V60+V61</f>
        <v>6.0000000000000005E-2</v>
      </c>
      <c r="W53" s="11">
        <f>W54+W55+W56+W57+W58+W59+W60+W61</f>
        <v>0.92800000000000005</v>
      </c>
      <c r="X53" s="11">
        <v>0</v>
      </c>
      <c r="Y53" s="12">
        <f>Y54+Y55+Y56+Y57+Y58+Y59+Y60+Y61+Y62+Y63+Y64+Y65+Y66</f>
        <v>0.26</v>
      </c>
      <c r="Z53" s="11">
        <v>0</v>
      </c>
      <c r="AA53" s="11">
        <f>AA54+AA55+AA56+AA57+AA58+AA59+AA60+AA61+AA62+AA63+AA64+AA65+AA66</f>
        <v>4.8999999999999995E-2</v>
      </c>
      <c r="AB53" s="11">
        <f>AB54+AB55+AB56+AB57+AB58+AB59+AB60+AB61+AB62+AB63+AB64+AB65+AB66</f>
        <v>0.21099999999999999</v>
      </c>
      <c r="AC53" s="11">
        <v>0</v>
      </c>
      <c r="AD53" s="11">
        <v>0</v>
      </c>
      <c r="AE53" s="11">
        <f>AE54+AE55+AE56+AE57+AE58+AE59+AE60+AE61+AE62+AE63+AE64+AE65+AE66</f>
        <v>1.2799999999999998</v>
      </c>
      <c r="AF53" s="11">
        <v>0</v>
      </c>
      <c r="AG53" s="11">
        <f>AG54+AG55+AG56+AG57+AG58+AG59+AG60+AG61+AG62+AG63+AG64+AG65+AG66</f>
        <v>0.11900000000000002</v>
      </c>
      <c r="AH53" s="11">
        <f>AH54+AH55+AH56+AH57+AH58+AH59+AH60+AH61+AH62+AH63+AH64+AH65+AH66</f>
        <v>1.1609999999999998</v>
      </c>
      <c r="AI53" s="11">
        <v>0</v>
      </c>
      <c r="AJ53" s="11">
        <f t="shared" ref="AJ53" si="66">AJ54+AJ55+AJ56</f>
        <v>0.22900000000000001</v>
      </c>
      <c r="AK53" s="11">
        <v>0</v>
      </c>
      <c r="AL53" s="11">
        <f>AL54+AL55+AL56</f>
        <v>2.8000000000000001E-2</v>
      </c>
      <c r="AM53" s="11">
        <f>AM54+AM55+AM56</f>
        <v>0.20099999999999998</v>
      </c>
      <c r="AN53" s="11">
        <v>0</v>
      </c>
      <c r="AO53" s="49">
        <f>AO57</f>
        <v>1.2999999999999999E-2</v>
      </c>
      <c r="AP53" s="11">
        <v>0</v>
      </c>
      <c r="AQ53" s="11">
        <f>AQ57</f>
        <v>3.0000000000000001E-3</v>
      </c>
      <c r="AR53" s="11">
        <f>AR57</f>
        <v>0.01</v>
      </c>
      <c r="AS53" s="11">
        <v>0</v>
      </c>
      <c r="AT53" s="49">
        <f>AT58+AT59+AT60+AT61</f>
        <v>0.82300000000000006</v>
      </c>
      <c r="AU53" s="11">
        <v>0</v>
      </c>
      <c r="AV53" s="11">
        <f>AV54+AV55+AV56+AV57+AV58+AV59+AV60+AV61</f>
        <v>0.05</v>
      </c>
      <c r="AW53" s="11">
        <f>AW54+AW55+AW56+AW57+AW58+AW59+AW60+AW61</f>
        <v>0.77300000000000013</v>
      </c>
      <c r="AX53" s="11">
        <v>0</v>
      </c>
      <c r="AY53" s="49">
        <f>AY54+AY55+AY56+AY57+AY59+AY59+AY60+AY61+AY62+AY63+AY64+AY65+AY66</f>
        <v>0.215</v>
      </c>
      <c r="AZ53" s="11">
        <v>0</v>
      </c>
      <c r="BA53" s="11">
        <f>BA54+BA55+BA56+BA57+BA58+BA59+BA60+BA61+BA62+BA63+BA64+BA65+BA66</f>
        <v>3.8000000000000006E-2</v>
      </c>
      <c r="BB53" s="11">
        <f>BB54+BB55+BB56+BB57+BB58+BB59+BB60+BB61+BB62+BB63+BB64+BB65+BB66</f>
        <v>0.17700000000000002</v>
      </c>
      <c r="BC53" s="11">
        <v>0</v>
      </c>
    </row>
    <row r="54" spans="1:55" s="75" customFormat="1" ht="75" customHeight="1" x14ac:dyDescent="0.25">
      <c r="A54" s="61" t="s">
        <v>305</v>
      </c>
      <c r="B54" s="52" t="s">
        <v>265</v>
      </c>
      <c r="C54" s="16"/>
      <c r="D54" s="18">
        <v>0</v>
      </c>
      <c r="E54" s="24">
        <f t="shared" si="5"/>
        <v>6.7000000000000004E-2</v>
      </c>
      <c r="F54" s="17">
        <v>0</v>
      </c>
      <c r="G54" s="17">
        <f t="shared" si="6"/>
        <v>8.0000000000000002E-3</v>
      </c>
      <c r="H54" s="17">
        <v>5.8999999999999997E-2</v>
      </c>
      <c r="I54" s="17">
        <v>0</v>
      </c>
      <c r="J54" s="19">
        <v>6.7000000000000004E-2</v>
      </c>
      <c r="K54" s="17">
        <v>0</v>
      </c>
      <c r="L54" s="17">
        <v>8.0000000000000002E-3</v>
      </c>
      <c r="M54" s="17">
        <v>5.8999999999999997E-2</v>
      </c>
      <c r="N54" s="17">
        <v>0</v>
      </c>
      <c r="O54" s="18">
        <v>0</v>
      </c>
      <c r="P54" s="17">
        <v>0</v>
      </c>
      <c r="Q54" s="17">
        <v>0</v>
      </c>
      <c r="R54" s="17">
        <v>0</v>
      </c>
      <c r="S54" s="17">
        <v>0</v>
      </c>
      <c r="T54" s="18">
        <v>0</v>
      </c>
      <c r="U54" s="17">
        <v>0</v>
      </c>
      <c r="V54" s="17">
        <v>0</v>
      </c>
      <c r="W54" s="17">
        <v>0</v>
      </c>
      <c r="X54" s="17">
        <v>0</v>
      </c>
      <c r="Y54" s="18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9">
        <v>5.6000000000000001E-2</v>
      </c>
      <c r="AF54" s="17">
        <v>0</v>
      </c>
      <c r="AG54" s="17">
        <v>7.0000000000000001E-3</v>
      </c>
      <c r="AH54" s="17">
        <v>4.9000000000000002E-2</v>
      </c>
      <c r="AI54" s="17">
        <v>0</v>
      </c>
      <c r="AJ54" s="19">
        <v>5.6000000000000001E-2</v>
      </c>
      <c r="AK54" s="17">
        <v>0</v>
      </c>
      <c r="AL54" s="17">
        <v>7.0000000000000001E-3</v>
      </c>
      <c r="AM54" s="17">
        <v>4.9000000000000002E-2</v>
      </c>
      <c r="AN54" s="17">
        <v>0</v>
      </c>
      <c r="AO54" s="53">
        <v>0</v>
      </c>
      <c r="AP54" s="17">
        <v>0</v>
      </c>
      <c r="AQ54" s="17">
        <v>0</v>
      </c>
      <c r="AR54" s="17">
        <v>0</v>
      </c>
      <c r="AS54" s="17">
        <v>0</v>
      </c>
      <c r="AT54" s="53">
        <v>0</v>
      </c>
      <c r="AU54" s="17">
        <v>0</v>
      </c>
      <c r="AV54" s="17">
        <v>0</v>
      </c>
      <c r="AW54" s="17">
        <v>0</v>
      </c>
      <c r="AX54" s="17">
        <v>0</v>
      </c>
      <c r="AY54" s="53">
        <v>0</v>
      </c>
      <c r="AZ54" s="17">
        <v>0</v>
      </c>
      <c r="BA54" s="17">
        <v>0</v>
      </c>
      <c r="BB54" s="17">
        <v>0</v>
      </c>
      <c r="BC54" s="17">
        <v>0</v>
      </c>
    </row>
    <row r="55" spans="1:55" s="75" customFormat="1" ht="63" customHeight="1" x14ac:dyDescent="0.25">
      <c r="A55" s="61" t="s">
        <v>306</v>
      </c>
      <c r="B55" s="52" t="s">
        <v>279</v>
      </c>
      <c r="C55" s="16"/>
      <c r="D55" s="18">
        <v>0</v>
      </c>
      <c r="E55" s="24">
        <f t="shared" si="5"/>
        <v>1.0999999999999999E-2</v>
      </c>
      <c r="F55" s="17">
        <v>0</v>
      </c>
      <c r="G55" s="17">
        <f t="shared" si="6"/>
        <v>0</v>
      </c>
      <c r="H55" s="17">
        <v>1.0999999999999999E-2</v>
      </c>
      <c r="I55" s="17">
        <v>0</v>
      </c>
      <c r="J55" s="19">
        <v>1.0999999999999999E-2</v>
      </c>
      <c r="K55" s="17">
        <v>0</v>
      </c>
      <c r="L55" s="17">
        <v>0</v>
      </c>
      <c r="M55" s="17">
        <v>1.0999999999999999E-2</v>
      </c>
      <c r="N55" s="17">
        <v>0</v>
      </c>
      <c r="O55" s="18">
        <v>0</v>
      </c>
      <c r="P55" s="17">
        <v>0</v>
      </c>
      <c r="Q55" s="17">
        <v>0</v>
      </c>
      <c r="R55" s="17">
        <v>0</v>
      </c>
      <c r="S55" s="17">
        <v>0</v>
      </c>
      <c r="T55" s="18">
        <v>0</v>
      </c>
      <c r="U55" s="17">
        <v>0</v>
      </c>
      <c r="V55" s="17">
        <v>0</v>
      </c>
      <c r="W55" s="17">
        <v>0</v>
      </c>
      <c r="X55" s="17">
        <v>0</v>
      </c>
      <c r="Y55" s="18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9">
        <v>8.9999999999999993E-3</v>
      </c>
      <c r="AF55" s="17">
        <v>0</v>
      </c>
      <c r="AG55" s="17">
        <v>0</v>
      </c>
      <c r="AH55" s="17">
        <v>8.9999999999999993E-3</v>
      </c>
      <c r="AI55" s="17">
        <v>0</v>
      </c>
      <c r="AJ55" s="19">
        <v>8.9999999999999993E-3</v>
      </c>
      <c r="AK55" s="17">
        <v>0</v>
      </c>
      <c r="AL55" s="17">
        <v>0</v>
      </c>
      <c r="AM55" s="17">
        <v>8.9999999999999993E-3</v>
      </c>
      <c r="AN55" s="17">
        <v>0</v>
      </c>
      <c r="AO55" s="53">
        <v>0</v>
      </c>
      <c r="AP55" s="17">
        <v>0</v>
      </c>
      <c r="AQ55" s="17">
        <v>0</v>
      </c>
      <c r="AR55" s="17">
        <v>0</v>
      </c>
      <c r="AS55" s="17">
        <v>0</v>
      </c>
      <c r="AT55" s="53">
        <v>0</v>
      </c>
      <c r="AU55" s="17">
        <v>0</v>
      </c>
      <c r="AV55" s="17">
        <v>0</v>
      </c>
      <c r="AW55" s="17">
        <v>0</v>
      </c>
      <c r="AX55" s="17">
        <v>0</v>
      </c>
      <c r="AY55" s="53">
        <f t="shared" ref="AY55:AY56" si="67">AY71</f>
        <v>0</v>
      </c>
      <c r="AZ55" s="17">
        <v>0</v>
      </c>
      <c r="BA55" s="17">
        <v>0</v>
      </c>
      <c r="BB55" s="17">
        <v>0</v>
      </c>
      <c r="BC55" s="17">
        <v>0</v>
      </c>
    </row>
    <row r="56" spans="1:55" s="75" customFormat="1" ht="60" customHeight="1" x14ac:dyDescent="0.25">
      <c r="A56" s="61" t="s">
        <v>307</v>
      </c>
      <c r="B56" s="52" t="s">
        <v>266</v>
      </c>
      <c r="C56" s="16"/>
      <c r="D56" s="18">
        <v>0</v>
      </c>
      <c r="E56" s="24">
        <f t="shared" si="5"/>
        <v>0.19700000000000001</v>
      </c>
      <c r="F56" s="17">
        <v>0</v>
      </c>
      <c r="G56" s="17">
        <f t="shared" si="6"/>
        <v>2.5000000000000001E-2</v>
      </c>
      <c r="H56" s="17">
        <v>0.17199999999999999</v>
      </c>
      <c r="I56" s="17">
        <v>0</v>
      </c>
      <c r="J56" s="19">
        <v>0.19700000000000001</v>
      </c>
      <c r="K56" s="17">
        <v>0</v>
      </c>
      <c r="L56" s="17">
        <v>2.5000000000000001E-2</v>
      </c>
      <c r="M56" s="17">
        <v>0.17199999999999999</v>
      </c>
      <c r="N56" s="17">
        <v>0</v>
      </c>
      <c r="O56" s="18">
        <v>0</v>
      </c>
      <c r="P56" s="17">
        <v>0</v>
      </c>
      <c r="Q56" s="17">
        <v>0</v>
      </c>
      <c r="R56" s="17">
        <v>0</v>
      </c>
      <c r="S56" s="17">
        <v>0</v>
      </c>
      <c r="T56" s="18">
        <v>0</v>
      </c>
      <c r="U56" s="17">
        <v>0</v>
      </c>
      <c r="V56" s="17">
        <v>0</v>
      </c>
      <c r="W56" s="17">
        <v>0</v>
      </c>
      <c r="X56" s="17">
        <v>0</v>
      </c>
      <c r="Y56" s="18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9">
        <v>0.16400000000000001</v>
      </c>
      <c r="AF56" s="17">
        <v>0</v>
      </c>
      <c r="AG56" s="17">
        <v>2.1000000000000001E-2</v>
      </c>
      <c r="AH56" s="17">
        <v>0.14299999999999999</v>
      </c>
      <c r="AI56" s="17">
        <v>0</v>
      </c>
      <c r="AJ56" s="19">
        <v>0.16400000000000001</v>
      </c>
      <c r="AK56" s="17">
        <v>0</v>
      </c>
      <c r="AL56" s="17">
        <v>2.1000000000000001E-2</v>
      </c>
      <c r="AM56" s="17">
        <v>0.14299999999999999</v>
      </c>
      <c r="AN56" s="17">
        <v>0</v>
      </c>
      <c r="AO56" s="53">
        <v>0</v>
      </c>
      <c r="AP56" s="17">
        <v>0</v>
      </c>
      <c r="AQ56" s="17">
        <v>0</v>
      </c>
      <c r="AR56" s="17">
        <v>0</v>
      </c>
      <c r="AS56" s="17">
        <v>0</v>
      </c>
      <c r="AT56" s="53">
        <v>0</v>
      </c>
      <c r="AU56" s="17">
        <v>0</v>
      </c>
      <c r="AV56" s="17">
        <v>0</v>
      </c>
      <c r="AW56" s="17">
        <v>0</v>
      </c>
      <c r="AX56" s="17">
        <v>0</v>
      </c>
      <c r="AY56" s="53">
        <f t="shared" si="67"/>
        <v>0</v>
      </c>
      <c r="AZ56" s="17">
        <v>0</v>
      </c>
      <c r="BA56" s="17">
        <v>0</v>
      </c>
      <c r="BB56" s="17">
        <v>0</v>
      </c>
      <c r="BC56" s="17">
        <v>0</v>
      </c>
    </row>
    <row r="57" spans="1:55" s="75" customFormat="1" ht="68.25" customHeight="1" x14ac:dyDescent="0.25">
      <c r="A57" s="61" t="s">
        <v>324</v>
      </c>
      <c r="B57" s="71" t="s">
        <v>322</v>
      </c>
      <c r="C57" s="16"/>
      <c r="D57" s="18">
        <v>0</v>
      </c>
      <c r="E57" s="24">
        <f t="shared" si="5"/>
        <v>1.7000000000000001E-2</v>
      </c>
      <c r="F57" s="17">
        <v>0</v>
      </c>
      <c r="G57" s="17">
        <f t="shared" si="6"/>
        <v>4.0000000000000001E-3</v>
      </c>
      <c r="H57" s="17">
        <v>1.2999999999999999E-2</v>
      </c>
      <c r="I57" s="17">
        <v>0</v>
      </c>
      <c r="J57" s="19">
        <v>0</v>
      </c>
      <c r="K57" s="17">
        <v>0</v>
      </c>
      <c r="L57" s="17">
        <v>0</v>
      </c>
      <c r="M57" s="17">
        <v>0</v>
      </c>
      <c r="N57" s="17">
        <v>0</v>
      </c>
      <c r="O57" s="18">
        <v>1.7000000000000001E-2</v>
      </c>
      <c r="P57" s="17">
        <v>0</v>
      </c>
      <c r="Q57" s="17">
        <v>4.0000000000000001E-3</v>
      </c>
      <c r="R57" s="17">
        <v>1.2999999999999999E-2</v>
      </c>
      <c r="S57" s="17">
        <v>0</v>
      </c>
      <c r="T57" s="18">
        <v>0</v>
      </c>
      <c r="U57" s="17">
        <v>0</v>
      </c>
      <c r="V57" s="17">
        <v>0</v>
      </c>
      <c r="W57" s="17">
        <v>0</v>
      </c>
      <c r="X57" s="17">
        <v>0</v>
      </c>
      <c r="Y57" s="18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9">
        <v>1.2999999999999999E-2</v>
      </c>
      <c r="AF57" s="17">
        <v>0</v>
      </c>
      <c r="AG57" s="17">
        <v>3.0000000000000001E-3</v>
      </c>
      <c r="AH57" s="17">
        <v>0.01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53">
        <v>1.2999999999999999E-2</v>
      </c>
      <c r="AP57" s="17">
        <v>0</v>
      </c>
      <c r="AQ57" s="17">
        <v>3.0000000000000001E-3</v>
      </c>
      <c r="AR57" s="17">
        <v>0.01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</row>
    <row r="58" spans="1:55" s="75" customFormat="1" ht="72" customHeight="1" x14ac:dyDescent="0.25">
      <c r="A58" s="61" t="s">
        <v>328</v>
      </c>
      <c r="B58" s="72" t="s">
        <v>325</v>
      </c>
      <c r="C58" s="16"/>
      <c r="D58" s="18">
        <v>0</v>
      </c>
      <c r="E58" s="24">
        <f t="shared" si="5"/>
        <v>0.65100000000000002</v>
      </c>
      <c r="F58" s="17">
        <v>0</v>
      </c>
      <c r="G58" s="17">
        <f t="shared" si="6"/>
        <v>1.2E-2</v>
      </c>
      <c r="H58" s="17">
        <v>0.63900000000000001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8">
        <v>0.65100000000000002</v>
      </c>
      <c r="U58" s="17">
        <v>0</v>
      </c>
      <c r="V58" s="17">
        <v>1.2E-2</v>
      </c>
      <c r="W58" s="17">
        <v>0.63900000000000001</v>
      </c>
      <c r="X58" s="17">
        <v>0</v>
      </c>
      <c r="Y58" s="18">
        <v>0</v>
      </c>
      <c r="Z58" s="17">
        <v>0</v>
      </c>
      <c r="AA58" s="17">
        <v>0</v>
      </c>
      <c r="AB58" s="17">
        <v>0</v>
      </c>
      <c r="AC58" s="18">
        <v>0</v>
      </c>
      <c r="AD58" s="17">
        <v>0</v>
      </c>
      <c r="AE58" s="19">
        <v>0.54300000000000004</v>
      </c>
      <c r="AF58" s="17">
        <v>0</v>
      </c>
      <c r="AG58" s="17">
        <v>0.01</v>
      </c>
      <c r="AH58" s="17">
        <v>0.53300000000000003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9">
        <v>0.54300000000000004</v>
      </c>
      <c r="AU58" s="17">
        <v>0</v>
      </c>
      <c r="AV58" s="17">
        <v>0.01</v>
      </c>
      <c r="AW58" s="17">
        <v>0.53300000000000003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</row>
    <row r="59" spans="1:55" s="75" customFormat="1" ht="58.5" customHeight="1" x14ac:dyDescent="0.25">
      <c r="A59" s="61" t="s">
        <v>329</v>
      </c>
      <c r="B59" s="72" t="s">
        <v>326</v>
      </c>
      <c r="C59" s="16"/>
      <c r="D59" s="18">
        <v>0</v>
      </c>
      <c r="E59" s="24">
        <f t="shared" si="5"/>
        <v>0.258523</v>
      </c>
      <c r="F59" s="17">
        <v>0</v>
      </c>
      <c r="G59" s="17">
        <f t="shared" si="6"/>
        <v>3.7999999999999999E-2</v>
      </c>
      <c r="H59" s="17">
        <v>0.221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8">
        <v>0.258523</v>
      </c>
      <c r="U59" s="17">
        <v>0</v>
      </c>
      <c r="V59" s="17">
        <v>3.7999999999999999E-2</v>
      </c>
      <c r="W59" s="17">
        <v>0.221</v>
      </c>
      <c r="X59" s="17">
        <v>0</v>
      </c>
      <c r="Y59" s="18">
        <v>0</v>
      </c>
      <c r="Z59" s="17">
        <v>0</v>
      </c>
      <c r="AA59" s="17">
        <v>0</v>
      </c>
      <c r="AB59" s="17">
        <v>0</v>
      </c>
      <c r="AC59" s="18">
        <v>0</v>
      </c>
      <c r="AD59" s="17">
        <v>0</v>
      </c>
      <c r="AE59" s="19">
        <v>0.215</v>
      </c>
      <c r="AF59" s="17">
        <v>0</v>
      </c>
      <c r="AG59" s="17">
        <v>3.1E-2</v>
      </c>
      <c r="AH59" s="17">
        <v>0.184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9">
        <v>0.215</v>
      </c>
      <c r="AU59" s="17">
        <v>0</v>
      </c>
      <c r="AV59" s="17">
        <v>3.1E-2</v>
      </c>
      <c r="AW59" s="17">
        <v>0.184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</row>
    <row r="60" spans="1:55" s="75" customFormat="1" ht="57" customHeight="1" x14ac:dyDescent="0.25">
      <c r="A60" s="61" t="s">
        <v>330</v>
      </c>
      <c r="B60" s="72" t="s">
        <v>327</v>
      </c>
      <c r="C60" s="16"/>
      <c r="D60" s="18">
        <v>0</v>
      </c>
      <c r="E60" s="24">
        <f t="shared" si="5"/>
        <v>2.1000000000000001E-2</v>
      </c>
      <c r="F60" s="17">
        <v>0</v>
      </c>
      <c r="G60" s="17">
        <f t="shared" si="6"/>
        <v>3.0000000000000001E-3</v>
      </c>
      <c r="H60" s="17">
        <v>1.7999999999999999E-2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8">
        <v>2.1000000000000001E-2</v>
      </c>
      <c r="U60" s="17">
        <v>0</v>
      </c>
      <c r="V60" s="17">
        <v>3.0000000000000001E-3</v>
      </c>
      <c r="W60" s="17">
        <v>1.7999999999999999E-2</v>
      </c>
      <c r="X60" s="17">
        <v>0</v>
      </c>
      <c r="Y60" s="18">
        <v>0</v>
      </c>
      <c r="Z60" s="17">
        <v>0</v>
      </c>
      <c r="AA60" s="17">
        <v>0</v>
      </c>
      <c r="AB60" s="17">
        <v>0</v>
      </c>
      <c r="AC60" s="18">
        <v>0</v>
      </c>
      <c r="AD60" s="17">
        <v>0</v>
      </c>
      <c r="AE60" s="19">
        <v>1.7999999999999999E-2</v>
      </c>
      <c r="AF60" s="17">
        <v>0</v>
      </c>
      <c r="AG60" s="17">
        <v>3.0000000000000001E-3</v>
      </c>
      <c r="AH60" s="17">
        <v>1.4999999999999999E-2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9">
        <v>1.7999999999999999E-2</v>
      </c>
      <c r="AU60" s="17">
        <v>0</v>
      </c>
      <c r="AV60" s="17">
        <v>3.0000000000000001E-3</v>
      </c>
      <c r="AW60" s="17">
        <v>1.4999999999999999E-2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</row>
    <row r="61" spans="1:55" s="75" customFormat="1" ht="76.5" customHeight="1" x14ac:dyDescent="0.25">
      <c r="A61" s="61" t="s">
        <v>331</v>
      </c>
      <c r="B61" s="72" t="s">
        <v>333</v>
      </c>
      <c r="C61" s="16"/>
      <c r="D61" s="18">
        <v>0</v>
      </c>
      <c r="E61" s="24">
        <f t="shared" si="5"/>
        <v>5.7000000000000002E-2</v>
      </c>
      <c r="F61" s="17">
        <v>0</v>
      </c>
      <c r="G61" s="17">
        <f t="shared" si="6"/>
        <v>7.0000000000000001E-3</v>
      </c>
      <c r="H61" s="17">
        <v>0.05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8">
        <v>5.7000000000000002E-2</v>
      </c>
      <c r="U61" s="17">
        <v>0</v>
      </c>
      <c r="V61" s="17">
        <v>7.0000000000000001E-3</v>
      </c>
      <c r="W61" s="17">
        <v>0.05</v>
      </c>
      <c r="X61" s="17">
        <v>0</v>
      </c>
      <c r="Y61" s="18">
        <v>0</v>
      </c>
      <c r="Z61" s="17">
        <v>0</v>
      </c>
      <c r="AA61" s="17">
        <v>0</v>
      </c>
      <c r="AB61" s="17">
        <v>0</v>
      </c>
      <c r="AC61" s="18">
        <v>0</v>
      </c>
      <c r="AD61" s="17">
        <v>0</v>
      </c>
      <c r="AE61" s="19">
        <v>4.7E-2</v>
      </c>
      <c r="AF61" s="17">
        <v>0</v>
      </c>
      <c r="AG61" s="17">
        <v>6.0000000000000001E-3</v>
      </c>
      <c r="AH61" s="17">
        <v>4.1000000000000002E-2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9">
        <v>4.7E-2</v>
      </c>
      <c r="AU61" s="17">
        <v>0</v>
      </c>
      <c r="AV61" s="17">
        <v>6.0000000000000001E-3</v>
      </c>
      <c r="AW61" s="17">
        <v>4.1000000000000002E-2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</row>
    <row r="62" spans="1:55" s="75" customFormat="1" ht="76.5" customHeight="1" x14ac:dyDescent="0.25">
      <c r="A62" s="61" t="s">
        <v>351</v>
      </c>
      <c r="B62" s="79" t="s">
        <v>339</v>
      </c>
      <c r="C62" s="16"/>
      <c r="D62" s="18">
        <v>0</v>
      </c>
      <c r="E62" s="24">
        <f t="shared" si="5"/>
        <v>7.9000000000000001E-2</v>
      </c>
      <c r="F62" s="18">
        <v>0</v>
      </c>
      <c r="G62" s="17">
        <f t="shared" si="6"/>
        <v>1.2999999999999999E-2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7.9000000000000001E-2</v>
      </c>
      <c r="Z62" s="18">
        <v>0</v>
      </c>
      <c r="AA62" s="17">
        <v>1.2999999999999999E-2</v>
      </c>
      <c r="AB62" s="17">
        <v>6.6000000000000003E-2</v>
      </c>
      <c r="AC62" s="18">
        <v>0</v>
      </c>
      <c r="AD62" s="18">
        <v>0</v>
      </c>
      <c r="AE62" s="19">
        <f t="shared" ref="AE62:AE66" si="68">AJ62+AO62+AT62+AY62</f>
        <v>6.5000000000000002E-2</v>
      </c>
      <c r="AF62" s="18">
        <v>0</v>
      </c>
      <c r="AG62" s="19">
        <f t="shared" ref="AG62:AG66" si="69">AL62+AQ62+AV62+BA62</f>
        <v>0.01</v>
      </c>
      <c r="AH62" s="19">
        <f t="shared" ref="AH62:AH66" si="70">AM62+AR62+AW62+BB62</f>
        <v>5.5E-2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7">
        <v>6.5000000000000002E-2</v>
      </c>
      <c r="AZ62" s="18">
        <v>0</v>
      </c>
      <c r="BA62" s="17">
        <v>0.01</v>
      </c>
      <c r="BB62" s="17">
        <v>5.5E-2</v>
      </c>
      <c r="BC62" s="18">
        <v>0</v>
      </c>
    </row>
    <row r="63" spans="1:55" s="75" customFormat="1" ht="76.5" customHeight="1" x14ac:dyDescent="0.25">
      <c r="A63" s="61" t="s">
        <v>352</v>
      </c>
      <c r="B63" s="73" t="s">
        <v>340</v>
      </c>
      <c r="C63" s="16"/>
      <c r="D63" s="18">
        <v>0</v>
      </c>
      <c r="E63" s="24">
        <f t="shared" si="5"/>
        <v>7.0999999999999994E-2</v>
      </c>
      <c r="F63" s="18">
        <v>0</v>
      </c>
      <c r="G63" s="17">
        <f t="shared" si="6"/>
        <v>8.9999999999999993E-3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7.0999999999999994E-2</v>
      </c>
      <c r="Z63" s="18">
        <v>0</v>
      </c>
      <c r="AA63" s="17">
        <v>8.9999999999999993E-3</v>
      </c>
      <c r="AB63" s="17">
        <v>6.2E-2</v>
      </c>
      <c r="AC63" s="18">
        <v>0</v>
      </c>
      <c r="AD63" s="18">
        <v>0</v>
      </c>
      <c r="AE63" s="19">
        <f t="shared" si="68"/>
        <v>5.8999999999999997E-2</v>
      </c>
      <c r="AF63" s="18">
        <v>0</v>
      </c>
      <c r="AG63" s="19">
        <f t="shared" si="69"/>
        <v>7.0000000000000001E-3</v>
      </c>
      <c r="AH63" s="19">
        <f t="shared" si="70"/>
        <v>5.1999999999999998E-2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7">
        <v>5.8999999999999997E-2</v>
      </c>
      <c r="AZ63" s="18">
        <v>0</v>
      </c>
      <c r="BA63" s="17">
        <v>7.0000000000000001E-3</v>
      </c>
      <c r="BB63" s="17">
        <v>5.1999999999999998E-2</v>
      </c>
      <c r="BC63" s="18">
        <v>0</v>
      </c>
    </row>
    <row r="64" spans="1:55" s="75" customFormat="1" ht="76.5" customHeight="1" x14ac:dyDescent="0.25">
      <c r="A64" s="61" t="s">
        <v>353</v>
      </c>
      <c r="B64" s="79" t="s">
        <v>344</v>
      </c>
      <c r="C64" s="16"/>
      <c r="D64" s="18">
        <v>0</v>
      </c>
      <c r="E64" s="24">
        <f t="shared" si="5"/>
        <v>4.5999999999999999E-2</v>
      </c>
      <c r="F64" s="18">
        <v>0</v>
      </c>
      <c r="G64" s="17">
        <f t="shared" si="6"/>
        <v>8.0000000000000002E-3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4.5999999999999999E-2</v>
      </c>
      <c r="Z64" s="18">
        <v>0</v>
      </c>
      <c r="AA64" s="17">
        <v>8.0000000000000002E-3</v>
      </c>
      <c r="AB64" s="17">
        <v>3.7999999999999999E-2</v>
      </c>
      <c r="AC64" s="18">
        <v>0</v>
      </c>
      <c r="AD64" s="18">
        <v>0</v>
      </c>
      <c r="AE64" s="19">
        <f t="shared" si="68"/>
        <v>3.7999999999999999E-2</v>
      </c>
      <c r="AF64" s="18">
        <v>0</v>
      </c>
      <c r="AG64" s="19">
        <f t="shared" si="69"/>
        <v>6.0000000000000001E-3</v>
      </c>
      <c r="AH64" s="19">
        <f t="shared" si="70"/>
        <v>3.2000000000000001E-2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7">
        <v>3.7999999999999999E-2</v>
      </c>
      <c r="AZ64" s="18">
        <v>0</v>
      </c>
      <c r="BA64" s="17">
        <v>6.0000000000000001E-3</v>
      </c>
      <c r="BB64" s="17">
        <v>3.2000000000000001E-2</v>
      </c>
      <c r="BC64" s="18">
        <v>0</v>
      </c>
    </row>
    <row r="65" spans="1:55" s="75" customFormat="1" ht="76.5" customHeight="1" x14ac:dyDescent="0.25">
      <c r="A65" s="61" t="s">
        <v>354</v>
      </c>
      <c r="B65" s="73" t="s">
        <v>345</v>
      </c>
      <c r="C65" s="16"/>
      <c r="D65" s="18">
        <v>0</v>
      </c>
      <c r="E65" s="24">
        <f t="shared" si="5"/>
        <v>3.4000000000000002E-2</v>
      </c>
      <c r="F65" s="18">
        <v>0</v>
      </c>
      <c r="G65" s="17">
        <f t="shared" si="6"/>
        <v>1.4E-2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3.4000000000000002E-2</v>
      </c>
      <c r="Z65" s="18">
        <v>0</v>
      </c>
      <c r="AA65" s="17">
        <v>1.4E-2</v>
      </c>
      <c r="AB65" s="17">
        <v>0.02</v>
      </c>
      <c r="AC65" s="18">
        <v>0</v>
      </c>
      <c r="AD65" s="18">
        <v>0</v>
      </c>
      <c r="AE65" s="19">
        <f t="shared" si="68"/>
        <v>2.8000000000000001E-2</v>
      </c>
      <c r="AF65" s="18">
        <v>0</v>
      </c>
      <c r="AG65" s="19">
        <f t="shared" si="69"/>
        <v>1.0999999999999999E-2</v>
      </c>
      <c r="AH65" s="19">
        <f t="shared" si="70"/>
        <v>1.7000000000000001E-2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7">
        <v>2.8000000000000001E-2</v>
      </c>
      <c r="AZ65" s="18">
        <v>0</v>
      </c>
      <c r="BA65" s="17">
        <v>1.0999999999999999E-2</v>
      </c>
      <c r="BB65" s="17">
        <v>1.7000000000000001E-2</v>
      </c>
      <c r="BC65" s="18">
        <v>0</v>
      </c>
    </row>
    <row r="66" spans="1:55" s="75" customFormat="1" ht="76.5" customHeight="1" x14ac:dyDescent="0.25">
      <c r="A66" s="61" t="s">
        <v>355</v>
      </c>
      <c r="B66" s="73" t="s">
        <v>347</v>
      </c>
      <c r="C66" s="16"/>
      <c r="D66" s="18">
        <v>0</v>
      </c>
      <c r="E66" s="24">
        <f t="shared" si="5"/>
        <v>0.03</v>
      </c>
      <c r="F66" s="18">
        <v>0</v>
      </c>
      <c r="G66" s="17">
        <f t="shared" si="6"/>
        <v>5.0000000000000001E-3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0.03</v>
      </c>
      <c r="Z66" s="18">
        <v>0</v>
      </c>
      <c r="AA66" s="17">
        <v>5.0000000000000001E-3</v>
      </c>
      <c r="AB66" s="17">
        <v>2.5000000000000001E-2</v>
      </c>
      <c r="AC66" s="18">
        <v>0</v>
      </c>
      <c r="AD66" s="18">
        <v>0</v>
      </c>
      <c r="AE66" s="19">
        <f t="shared" si="68"/>
        <v>2.5000000000000001E-2</v>
      </c>
      <c r="AF66" s="18">
        <v>0</v>
      </c>
      <c r="AG66" s="19">
        <f t="shared" si="69"/>
        <v>4.0000000000000001E-3</v>
      </c>
      <c r="AH66" s="19">
        <f t="shared" si="70"/>
        <v>2.1000000000000001E-2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7">
        <v>2.5000000000000001E-2</v>
      </c>
      <c r="AZ66" s="18">
        <v>0</v>
      </c>
      <c r="BA66" s="17">
        <v>4.0000000000000001E-3</v>
      </c>
      <c r="BB66" s="17">
        <v>2.1000000000000001E-2</v>
      </c>
      <c r="BC66" s="18">
        <v>0</v>
      </c>
    </row>
    <row r="67" spans="1:55" s="76" customFormat="1" ht="69.75" customHeight="1" x14ac:dyDescent="0.25">
      <c r="A67" s="60" t="s">
        <v>158</v>
      </c>
      <c r="B67" s="15" t="s">
        <v>159</v>
      </c>
      <c r="C67" s="7" t="s">
        <v>138</v>
      </c>
      <c r="D67" s="9">
        <v>0</v>
      </c>
      <c r="E67" s="10">
        <f t="shared" si="5"/>
        <v>0</v>
      </c>
      <c r="F67" s="11">
        <v>0</v>
      </c>
      <c r="G67" s="11">
        <f t="shared" si="6"/>
        <v>0</v>
      </c>
      <c r="H67" s="11">
        <v>0</v>
      </c>
      <c r="I67" s="11">
        <v>0</v>
      </c>
      <c r="J67" s="9">
        <v>0</v>
      </c>
      <c r="K67" s="11">
        <v>0</v>
      </c>
      <c r="L67" s="11">
        <v>0</v>
      </c>
      <c r="M67" s="11">
        <v>0</v>
      </c>
      <c r="N67" s="11">
        <v>0</v>
      </c>
      <c r="O67" s="9">
        <v>0</v>
      </c>
      <c r="P67" s="11">
        <v>0</v>
      </c>
      <c r="Q67" s="11">
        <v>0</v>
      </c>
      <c r="R67" s="11">
        <v>0</v>
      </c>
      <c r="S67" s="11">
        <v>0</v>
      </c>
      <c r="T67" s="9">
        <v>0</v>
      </c>
      <c r="U67" s="11">
        <v>0</v>
      </c>
      <c r="V67" s="11">
        <v>0</v>
      </c>
      <c r="W67" s="11">
        <v>0</v>
      </c>
      <c r="X67" s="11">
        <v>0</v>
      </c>
      <c r="Y67" s="9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9">
        <v>0</v>
      </c>
      <c r="AF67" s="11">
        <v>0</v>
      </c>
      <c r="AG67" s="11">
        <v>0</v>
      </c>
      <c r="AH67" s="11">
        <v>0</v>
      </c>
      <c r="AI67" s="11">
        <v>0</v>
      </c>
      <c r="AJ67" s="9">
        <v>0</v>
      </c>
      <c r="AK67" s="11">
        <v>0</v>
      </c>
      <c r="AL67" s="11">
        <v>0</v>
      </c>
      <c r="AM67" s="11">
        <v>0</v>
      </c>
      <c r="AN67" s="11">
        <v>0</v>
      </c>
      <c r="AO67" s="49">
        <v>0</v>
      </c>
      <c r="AP67" s="11">
        <v>0</v>
      </c>
      <c r="AQ67" s="11">
        <v>0</v>
      </c>
      <c r="AR67" s="11">
        <v>0</v>
      </c>
      <c r="AS67" s="11">
        <v>0</v>
      </c>
      <c r="AT67" s="49">
        <f t="shared" ref="AT67:AT68" si="71">AT73</f>
        <v>0</v>
      </c>
      <c r="AU67" s="11">
        <v>0</v>
      </c>
      <c r="AV67" s="11">
        <v>0</v>
      </c>
      <c r="AW67" s="11">
        <v>0</v>
      </c>
      <c r="AX67" s="11">
        <v>0</v>
      </c>
      <c r="AY67" s="49">
        <f t="shared" ref="AY67:AY76" si="72">AY73</f>
        <v>0</v>
      </c>
      <c r="AZ67" s="11">
        <v>0</v>
      </c>
      <c r="BA67" s="11">
        <v>0</v>
      </c>
      <c r="BB67" s="11">
        <v>0</v>
      </c>
      <c r="BC67" s="11">
        <v>0</v>
      </c>
    </row>
    <row r="68" spans="1:55" s="76" customFormat="1" ht="93.75" customHeight="1" x14ac:dyDescent="0.25">
      <c r="A68" s="60" t="s">
        <v>160</v>
      </c>
      <c r="B68" s="21" t="s">
        <v>161</v>
      </c>
      <c r="C68" s="7" t="s">
        <v>138</v>
      </c>
      <c r="D68" s="9">
        <v>0</v>
      </c>
      <c r="E68" s="10">
        <f t="shared" si="5"/>
        <v>0</v>
      </c>
      <c r="F68" s="11">
        <v>0</v>
      </c>
      <c r="G68" s="11">
        <f t="shared" si="6"/>
        <v>0</v>
      </c>
      <c r="H68" s="11">
        <v>0</v>
      </c>
      <c r="I68" s="11">
        <v>0</v>
      </c>
      <c r="J68" s="9">
        <v>0</v>
      </c>
      <c r="K68" s="11">
        <v>0</v>
      </c>
      <c r="L68" s="11">
        <v>0</v>
      </c>
      <c r="M68" s="11">
        <v>0</v>
      </c>
      <c r="N68" s="11">
        <v>0</v>
      </c>
      <c r="O68" s="9">
        <v>0</v>
      </c>
      <c r="P68" s="11">
        <v>0</v>
      </c>
      <c r="Q68" s="11">
        <v>0</v>
      </c>
      <c r="R68" s="11">
        <v>0</v>
      </c>
      <c r="S68" s="11">
        <v>0</v>
      </c>
      <c r="T68" s="9">
        <v>0</v>
      </c>
      <c r="U68" s="11">
        <v>0</v>
      </c>
      <c r="V68" s="11">
        <v>0</v>
      </c>
      <c r="W68" s="11">
        <v>0</v>
      </c>
      <c r="X68" s="11">
        <v>0</v>
      </c>
      <c r="Y68" s="9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9">
        <v>0</v>
      </c>
      <c r="AF68" s="11">
        <v>0</v>
      </c>
      <c r="AG68" s="11">
        <v>0</v>
      </c>
      <c r="AH68" s="11">
        <v>0</v>
      </c>
      <c r="AI68" s="11">
        <v>0</v>
      </c>
      <c r="AJ68" s="9">
        <v>0</v>
      </c>
      <c r="AK68" s="11">
        <v>0</v>
      </c>
      <c r="AL68" s="11">
        <v>0</v>
      </c>
      <c r="AM68" s="11">
        <v>0</v>
      </c>
      <c r="AN68" s="11">
        <v>0</v>
      </c>
      <c r="AO68" s="49">
        <f t="shared" ref="AO68" si="73">AO74</f>
        <v>0</v>
      </c>
      <c r="AP68" s="11">
        <v>0</v>
      </c>
      <c r="AQ68" s="11">
        <v>0</v>
      </c>
      <c r="AR68" s="11">
        <v>0</v>
      </c>
      <c r="AS68" s="11">
        <v>0</v>
      </c>
      <c r="AT68" s="49">
        <f t="shared" si="71"/>
        <v>0</v>
      </c>
      <c r="AU68" s="11">
        <v>0</v>
      </c>
      <c r="AV68" s="11">
        <v>0</v>
      </c>
      <c r="AW68" s="11">
        <v>0</v>
      </c>
      <c r="AX68" s="11">
        <v>0</v>
      </c>
      <c r="AY68" s="49">
        <f t="shared" si="72"/>
        <v>0</v>
      </c>
      <c r="AZ68" s="11">
        <v>0</v>
      </c>
      <c r="BA68" s="11">
        <v>0</v>
      </c>
      <c r="BB68" s="11">
        <v>0</v>
      </c>
      <c r="BC68" s="11">
        <v>0</v>
      </c>
    </row>
    <row r="69" spans="1:55" s="76" customFormat="1" ht="72.75" customHeight="1" x14ac:dyDescent="0.25">
      <c r="A69" s="60" t="s">
        <v>162</v>
      </c>
      <c r="B69" s="21" t="s">
        <v>163</v>
      </c>
      <c r="C69" s="7" t="s">
        <v>138</v>
      </c>
      <c r="D69" s="9">
        <v>0</v>
      </c>
      <c r="E69" s="10">
        <f t="shared" si="5"/>
        <v>0</v>
      </c>
      <c r="F69" s="11">
        <v>0</v>
      </c>
      <c r="G69" s="11">
        <f t="shared" si="6"/>
        <v>0</v>
      </c>
      <c r="H69" s="11">
        <v>0</v>
      </c>
      <c r="I69" s="11">
        <v>0</v>
      </c>
      <c r="J69" s="9">
        <v>0</v>
      </c>
      <c r="K69" s="11">
        <v>0</v>
      </c>
      <c r="L69" s="11">
        <v>0</v>
      </c>
      <c r="M69" s="11">
        <v>0</v>
      </c>
      <c r="N69" s="11">
        <v>0</v>
      </c>
      <c r="O69" s="9">
        <v>0</v>
      </c>
      <c r="P69" s="11">
        <v>0</v>
      </c>
      <c r="Q69" s="11">
        <v>0</v>
      </c>
      <c r="R69" s="11">
        <v>0</v>
      </c>
      <c r="S69" s="11">
        <v>0</v>
      </c>
      <c r="T69" s="9">
        <v>0</v>
      </c>
      <c r="U69" s="11">
        <v>0</v>
      </c>
      <c r="V69" s="11">
        <v>0</v>
      </c>
      <c r="W69" s="11">
        <v>0</v>
      </c>
      <c r="X69" s="11">
        <v>0</v>
      </c>
      <c r="Y69" s="9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9">
        <v>0</v>
      </c>
      <c r="AF69" s="11">
        <v>0</v>
      </c>
      <c r="AG69" s="11">
        <v>0</v>
      </c>
      <c r="AH69" s="11">
        <v>0</v>
      </c>
      <c r="AI69" s="11">
        <v>0</v>
      </c>
      <c r="AJ69" s="9">
        <v>0</v>
      </c>
      <c r="AK69" s="11">
        <v>0</v>
      </c>
      <c r="AL69" s="11">
        <v>0</v>
      </c>
      <c r="AM69" s="11">
        <v>0</v>
      </c>
      <c r="AN69" s="11">
        <v>0</v>
      </c>
      <c r="AO69" s="49">
        <f>AO76</f>
        <v>0</v>
      </c>
      <c r="AP69" s="11">
        <v>0</v>
      </c>
      <c r="AQ69" s="11">
        <v>0</v>
      </c>
      <c r="AR69" s="11">
        <v>0</v>
      </c>
      <c r="AS69" s="11">
        <v>0</v>
      </c>
      <c r="AT69" s="49">
        <f>AT76</f>
        <v>0</v>
      </c>
      <c r="AU69" s="11">
        <v>0</v>
      </c>
      <c r="AV69" s="11">
        <v>0</v>
      </c>
      <c r="AW69" s="11">
        <v>0</v>
      </c>
      <c r="AX69" s="11">
        <v>0</v>
      </c>
      <c r="AY69" s="49">
        <f>AY76</f>
        <v>0</v>
      </c>
      <c r="AZ69" s="11">
        <v>0</v>
      </c>
      <c r="BA69" s="11">
        <v>0</v>
      </c>
      <c r="BB69" s="11">
        <v>0</v>
      </c>
      <c r="BC69" s="11">
        <v>0</v>
      </c>
    </row>
    <row r="70" spans="1:55" s="76" customFormat="1" ht="82.5" customHeight="1" x14ac:dyDescent="0.25">
      <c r="A70" s="60" t="s">
        <v>164</v>
      </c>
      <c r="B70" s="21" t="s">
        <v>165</v>
      </c>
      <c r="C70" s="7" t="s">
        <v>138</v>
      </c>
      <c r="D70" s="12">
        <f>D71+D72+D73+D74</f>
        <v>0.70100000000000007</v>
      </c>
      <c r="E70" s="10">
        <f t="shared" si="5"/>
        <v>0.499</v>
      </c>
      <c r="F70" s="11">
        <v>0</v>
      </c>
      <c r="G70" s="11">
        <f t="shared" si="6"/>
        <v>0.04</v>
      </c>
      <c r="H70" s="11">
        <f>H74+H73+H71+H72</f>
        <v>0.42299999999999999</v>
      </c>
      <c r="I70" s="11">
        <v>0</v>
      </c>
      <c r="J70" s="12">
        <f t="shared" ref="J70" si="74">J71+J72+J73+J74</f>
        <v>4.0000000000000001E-3</v>
      </c>
      <c r="K70" s="11">
        <v>0</v>
      </c>
      <c r="L70" s="11">
        <f>L74</f>
        <v>1E-3</v>
      </c>
      <c r="M70" s="11">
        <f>M74</f>
        <v>3.0000000000000001E-3</v>
      </c>
      <c r="N70" s="11">
        <v>0</v>
      </c>
      <c r="O70" s="12">
        <f t="shared" ref="O70" si="75">O71+O72+O73+O74</f>
        <v>0.34200000000000003</v>
      </c>
      <c r="P70" s="11">
        <v>0</v>
      </c>
      <c r="Q70" s="11">
        <f>Q73</f>
        <v>1.7000000000000001E-2</v>
      </c>
      <c r="R70" s="11">
        <f>R73</f>
        <v>0.32500000000000001</v>
      </c>
      <c r="S70" s="11">
        <v>0</v>
      </c>
      <c r="T70" s="12">
        <f>T71+T72+T73+T74</f>
        <v>0.11099999999999999</v>
      </c>
      <c r="U70" s="11">
        <v>0</v>
      </c>
      <c r="V70" s="11">
        <f>V71+V72</f>
        <v>1.6E-2</v>
      </c>
      <c r="W70" s="11">
        <f>W71+W72</f>
        <v>9.5000000000000001E-2</v>
      </c>
      <c r="X70" s="11">
        <v>0</v>
      </c>
      <c r="Y70" s="12">
        <f>Y75</f>
        <v>4.2000000000000003E-2</v>
      </c>
      <c r="Z70" s="11">
        <v>0</v>
      </c>
      <c r="AA70" s="11">
        <f>AA75</f>
        <v>6.0000000000000001E-3</v>
      </c>
      <c r="AB70" s="11">
        <f>AB75</f>
        <v>3.5999999999999997E-2</v>
      </c>
      <c r="AC70" s="11">
        <v>0</v>
      </c>
      <c r="AD70" s="8">
        <f>AD71+AD72+AD73</f>
        <v>0.58399999999999996</v>
      </c>
      <c r="AE70" s="11">
        <f>AE71+AE72+AE73+AE74+AE75</f>
        <v>0.41699999999999998</v>
      </c>
      <c r="AF70" s="11">
        <v>0</v>
      </c>
      <c r="AG70" s="11">
        <f>AG71+AG72+AG73+AG74</f>
        <v>2.8000000000000004E-2</v>
      </c>
      <c r="AH70" s="11">
        <f>AH71+AH72+AH73+AH74</f>
        <v>0.35300000000000004</v>
      </c>
      <c r="AI70" s="11">
        <v>0</v>
      </c>
      <c r="AJ70" s="11">
        <f t="shared" ref="AJ70" si="76">AJ71+AJ72+AJ73+AJ74</f>
        <v>3.0000000000000001E-3</v>
      </c>
      <c r="AK70" s="11">
        <v>0</v>
      </c>
      <c r="AL70" s="11">
        <f>AL74</f>
        <v>1E-3</v>
      </c>
      <c r="AM70" s="11">
        <f>AM74</f>
        <v>2E-3</v>
      </c>
      <c r="AN70" s="11">
        <v>0</v>
      </c>
      <c r="AO70" s="49">
        <f>AO71+AO72+AO73+AO74</f>
        <v>0.28499999999999998</v>
      </c>
      <c r="AP70" s="11">
        <v>0</v>
      </c>
      <c r="AQ70" s="11">
        <f>AQ71+AQ72+AQ73+AQ74</f>
        <v>1.4E-2</v>
      </c>
      <c r="AR70" s="11">
        <f>AR71+AR72+AR73+AR74</f>
        <v>0.27100000000000002</v>
      </c>
      <c r="AS70" s="11">
        <v>0</v>
      </c>
      <c r="AT70" s="49">
        <f>AT71+AT72</f>
        <v>9.2999999999999999E-2</v>
      </c>
      <c r="AU70" s="11">
        <v>0</v>
      </c>
      <c r="AV70" s="11">
        <f>AV71+AV72</f>
        <v>1.3000000000000001E-2</v>
      </c>
      <c r="AW70" s="11">
        <f>AW71+AW72</f>
        <v>0.08</v>
      </c>
      <c r="AX70" s="11">
        <v>0</v>
      </c>
      <c r="AY70" s="49">
        <f>AY75</f>
        <v>3.5999999999999997E-2</v>
      </c>
      <c r="AZ70" s="11">
        <v>0</v>
      </c>
      <c r="BA70" s="11">
        <f>BA75</f>
        <v>6.0000000000000001E-3</v>
      </c>
      <c r="BB70" s="11">
        <f>BB75</f>
        <v>0.03</v>
      </c>
      <c r="BC70" s="11">
        <v>0</v>
      </c>
    </row>
    <row r="71" spans="1:55" s="75" customFormat="1" ht="94.5" x14ac:dyDescent="0.25">
      <c r="A71" s="61" t="s">
        <v>166</v>
      </c>
      <c r="B71" s="22" t="s">
        <v>167</v>
      </c>
      <c r="C71" s="16" t="s">
        <v>213</v>
      </c>
      <c r="D71" s="18">
        <v>0.06</v>
      </c>
      <c r="E71" s="24">
        <f t="shared" si="5"/>
        <v>0.04</v>
      </c>
      <c r="F71" s="17">
        <v>0</v>
      </c>
      <c r="G71" s="17">
        <f t="shared" si="6"/>
        <v>6.0000000000000001E-3</v>
      </c>
      <c r="H71" s="17">
        <v>3.4000000000000002E-2</v>
      </c>
      <c r="I71" s="17">
        <v>0</v>
      </c>
      <c r="J71" s="19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0.04</v>
      </c>
      <c r="U71" s="17">
        <v>0</v>
      </c>
      <c r="V71" s="17">
        <v>6.0000000000000001E-3</v>
      </c>
      <c r="W71" s="17">
        <v>3.4000000000000002E-2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23">
        <v>0.05</v>
      </c>
      <c r="AE71" s="19">
        <v>3.4000000000000002E-2</v>
      </c>
      <c r="AF71" s="17">
        <v>0</v>
      </c>
      <c r="AG71" s="17">
        <v>5.0000000000000001E-3</v>
      </c>
      <c r="AH71" s="17">
        <v>2.9000000000000001E-2</v>
      </c>
      <c r="AI71" s="17">
        <v>0</v>
      </c>
      <c r="AJ71" s="19">
        <v>0</v>
      </c>
      <c r="AK71" s="17">
        <v>0</v>
      </c>
      <c r="AL71" s="17">
        <v>0</v>
      </c>
      <c r="AM71" s="17">
        <v>0</v>
      </c>
      <c r="AN71" s="17">
        <v>0</v>
      </c>
      <c r="AO71" s="53">
        <v>0</v>
      </c>
      <c r="AP71" s="17">
        <v>0</v>
      </c>
      <c r="AQ71" s="17">
        <v>0</v>
      </c>
      <c r="AR71" s="17">
        <v>0</v>
      </c>
      <c r="AS71" s="17">
        <v>0</v>
      </c>
      <c r="AT71" s="19">
        <v>3.4000000000000002E-2</v>
      </c>
      <c r="AU71" s="17">
        <v>0</v>
      </c>
      <c r="AV71" s="17">
        <v>5.0000000000000001E-3</v>
      </c>
      <c r="AW71" s="17">
        <v>2.9000000000000001E-2</v>
      </c>
      <c r="AX71" s="17">
        <v>0</v>
      </c>
      <c r="AY71" s="53">
        <f>AY78</f>
        <v>0</v>
      </c>
      <c r="AZ71" s="17">
        <v>0</v>
      </c>
      <c r="BA71" s="17">
        <v>0</v>
      </c>
      <c r="BB71" s="17">
        <v>0</v>
      </c>
      <c r="BC71" s="17">
        <v>0</v>
      </c>
    </row>
    <row r="72" spans="1:55" s="75" customFormat="1" ht="78.75" x14ac:dyDescent="0.25">
      <c r="A72" s="61" t="s">
        <v>168</v>
      </c>
      <c r="B72" s="22" t="s">
        <v>169</v>
      </c>
      <c r="C72" s="16" t="s">
        <v>214</v>
      </c>
      <c r="D72" s="18">
        <v>0.123</v>
      </c>
      <c r="E72" s="24">
        <f t="shared" si="5"/>
        <v>7.0999999999999994E-2</v>
      </c>
      <c r="F72" s="17">
        <v>0</v>
      </c>
      <c r="G72" s="17">
        <f t="shared" si="6"/>
        <v>0.01</v>
      </c>
      <c r="H72" s="17">
        <v>6.0999999999999999E-2</v>
      </c>
      <c r="I72" s="17">
        <v>0</v>
      </c>
      <c r="J72" s="19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7.0999999999999994E-2</v>
      </c>
      <c r="U72" s="17">
        <v>0</v>
      </c>
      <c r="V72" s="17">
        <v>0.01</v>
      </c>
      <c r="W72" s="17">
        <v>6.0999999999999999E-2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23">
        <v>0.10199999999999999</v>
      </c>
      <c r="AE72" s="19">
        <v>5.8999999999999997E-2</v>
      </c>
      <c r="AF72" s="17">
        <v>0</v>
      </c>
      <c r="AG72" s="17">
        <v>8.0000000000000002E-3</v>
      </c>
      <c r="AH72" s="17">
        <v>5.0999999999999997E-2</v>
      </c>
      <c r="AI72" s="17">
        <v>0</v>
      </c>
      <c r="AJ72" s="19">
        <v>0</v>
      </c>
      <c r="AK72" s="17">
        <v>0</v>
      </c>
      <c r="AL72" s="17">
        <v>0</v>
      </c>
      <c r="AM72" s="17">
        <v>0</v>
      </c>
      <c r="AN72" s="17">
        <v>0</v>
      </c>
      <c r="AO72" s="53">
        <v>0</v>
      </c>
      <c r="AP72" s="17">
        <v>0</v>
      </c>
      <c r="AQ72" s="17">
        <v>0</v>
      </c>
      <c r="AR72" s="17">
        <v>0</v>
      </c>
      <c r="AS72" s="17">
        <v>0</v>
      </c>
      <c r="AT72" s="19">
        <v>5.8999999999999997E-2</v>
      </c>
      <c r="AU72" s="17">
        <v>0</v>
      </c>
      <c r="AV72" s="17">
        <v>8.0000000000000002E-3</v>
      </c>
      <c r="AW72" s="17">
        <v>5.0999999999999997E-2</v>
      </c>
      <c r="AX72" s="17">
        <v>0</v>
      </c>
      <c r="AY72" s="53">
        <f>AY79</f>
        <v>0</v>
      </c>
      <c r="AZ72" s="17">
        <v>0</v>
      </c>
      <c r="BA72" s="17">
        <v>0</v>
      </c>
      <c r="BB72" s="17">
        <v>0</v>
      </c>
      <c r="BC72" s="17">
        <v>0</v>
      </c>
    </row>
    <row r="73" spans="1:55" s="75" customFormat="1" ht="78.75" x14ac:dyDescent="0.25">
      <c r="A73" s="61" t="s">
        <v>262</v>
      </c>
      <c r="B73" s="22" t="s">
        <v>170</v>
      </c>
      <c r="C73" s="16" t="s">
        <v>215</v>
      </c>
      <c r="D73" s="18">
        <v>0.51800000000000002</v>
      </c>
      <c r="E73" s="24">
        <f t="shared" si="5"/>
        <v>0.34200000000000003</v>
      </c>
      <c r="F73" s="17">
        <v>0</v>
      </c>
      <c r="G73" s="17">
        <f t="shared" si="6"/>
        <v>1.7000000000000001E-2</v>
      </c>
      <c r="H73" s="17">
        <v>0.32500000000000001</v>
      </c>
      <c r="I73" s="17">
        <v>0</v>
      </c>
      <c r="J73" s="19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0.34200000000000003</v>
      </c>
      <c r="P73" s="17">
        <v>0</v>
      </c>
      <c r="Q73" s="17">
        <v>1.7000000000000001E-2</v>
      </c>
      <c r="R73" s="17">
        <v>0.32500000000000001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23">
        <v>0.432</v>
      </c>
      <c r="AE73" s="19">
        <v>0.28499999999999998</v>
      </c>
      <c r="AF73" s="17">
        <v>0</v>
      </c>
      <c r="AG73" s="17">
        <v>1.4E-2</v>
      </c>
      <c r="AH73" s="17">
        <v>0.27100000000000002</v>
      </c>
      <c r="AI73" s="17">
        <v>0</v>
      </c>
      <c r="AJ73" s="19">
        <v>0</v>
      </c>
      <c r="AK73" s="17">
        <v>0</v>
      </c>
      <c r="AL73" s="17">
        <v>0</v>
      </c>
      <c r="AM73" s="17">
        <v>0</v>
      </c>
      <c r="AN73" s="17">
        <v>0</v>
      </c>
      <c r="AO73" s="53">
        <v>0.28499999999999998</v>
      </c>
      <c r="AP73" s="17">
        <v>0</v>
      </c>
      <c r="AQ73" s="17">
        <v>1.4E-2</v>
      </c>
      <c r="AR73" s="17">
        <v>0.27100000000000002</v>
      </c>
      <c r="AS73" s="17">
        <v>0</v>
      </c>
      <c r="AT73" s="53">
        <f>AT80</f>
        <v>0</v>
      </c>
      <c r="AU73" s="17">
        <v>0</v>
      </c>
      <c r="AV73" s="17">
        <v>0</v>
      </c>
      <c r="AW73" s="17">
        <v>0</v>
      </c>
      <c r="AX73" s="17">
        <v>0</v>
      </c>
      <c r="AY73" s="53">
        <f>AY80</f>
        <v>0</v>
      </c>
      <c r="AZ73" s="17">
        <v>0</v>
      </c>
      <c r="BA73" s="17">
        <v>0</v>
      </c>
      <c r="BB73" s="17">
        <v>0</v>
      </c>
      <c r="BC73" s="17">
        <v>0</v>
      </c>
    </row>
    <row r="74" spans="1:55" s="75" customFormat="1" ht="70.5" customHeight="1" x14ac:dyDescent="0.25">
      <c r="A74" s="61" t="s">
        <v>263</v>
      </c>
      <c r="B74" s="22" t="s">
        <v>264</v>
      </c>
      <c r="C74" s="16" t="s">
        <v>216</v>
      </c>
      <c r="D74" s="18">
        <v>0</v>
      </c>
      <c r="E74" s="24">
        <f t="shared" si="5"/>
        <v>4.0000000000000001E-3</v>
      </c>
      <c r="F74" s="17">
        <v>0</v>
      </c>
      <c r="G74" s="17">
        <f t="shared" si="6"/>
        <v>1E-3</v>
      </c>
      <c r="H74" s="17">
        <v>3.0000000000000001E-3</v>
      </c>
      <c r="I74" s="17">
        <v>0</v>
      </c>
      <c r="J74" s="19">
        <v>4.0000000000000001E-3</v>
      </c>
      <c r="K74" s="17">
        <v>0</v>
      </c>
      <c r="L74" s="17">
        <v>1E-3</v>
      </c>
      <c r="M74" s="17">
        <v>3.0000000000000001E-3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9">
        <v>3.0000000000000001E-3</v>
      </c>
      <c r="AF74" s="17">
        <v>0</v>
      </c>
      <c r="AG74" s="17">
        <v>1E-3</v>
      </c>
      <c r="AH74" s="17">
        <v>2E-3</v>
      </c>
      <c r="AI74" s="17">
        <v>0</v>
      </c>
      <c r="AJ74" s="19">
        <v>3.0000000000000001E-3</v>
      </c>
      <c r="AK74" s="17">
        <v>0</v>
      </c>
      <c r="AL74" s="17">
        <v>1E-3</v>
      </c>
      <c r="AM74" s="17">
        <v>2E-3</v>
      </c>
      <c r="AN74" s="17">
        <v>0</v>
      </c>
      <c r="AO74" s="53">
        <f>AO81</f>
        <v>0</v>
      </c>
      <c r="AP74" s="17">
        <v>0</v>
      </c>
      <c r="AQ74" s="17">
        <v>0</v>
      </c>
      <c r="AR74" s="17">
        <v>0</v>
      </c>
      <c r="AS74" s="17">
        <v>0</v>
      </c>
      <c r="AT74" s="53">
        <f>AT81</f>
        <v>0</v>
      </c>
      <c r="AU74" s="17">
        <v>0</v>
      </c>
      <c r="AV74" s="17">
        <v>0</v>
      </c>
      <c r="AW74" s="17">
        <v>0</v>
      </c>
      <c r="AX74" s="17">
        <v>0</v>
      </c>
      <c r="AY74" s="53">
        <f>AY81</f>
        <v>0</v>
      </c>
      <c r="AZ74" s="17">
        <v>0</v>
      </c>
      <c r="BA74" s="17">
        <v>0</v>
      </c>
      <c r="BB74" s="17">
        <v>0</v>
      </c>
      <c r="BC74" s="17">
        <v>0</v>
      </c>
    </row>
    <row r="75" spans="1:55" s="75" customFormat="1" ht="70.5" customHeight="1" x14ac:dyDescent="0.25">
      <c r="A75" s="61" t="s">
        <v>350</v>
      </c>
      <c r="B75" s="22" t="s">
        <v>349</v>
      </c>
      <c r="C75" s="16"/>
      <c r="D75" s="18">
        <v>0</v>
      </c>
      <c r="E75" s="24">
        <f t="shared" si="5"/>
        <v>4.2000000000000003E-2</v>
      </c>
      <c r="F75" s="18">
        <v>0</v>
      </c>
      <c r="G75" s="17">
        <f t="shared" si="6"/>
        <v>6.0000000000000001E-3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7">
        <v>4.2000000000000003E-2</v>
      </c>
      <c r="Z75" s="18">
        <v>0</v>
      </c>
      <c r="AA75" s="17">
        <v>6.0000000000000001E-3</v>
      </c>
      <c r="AB75" s="17">
        <v>3.5999999999999997E-2</v>
      </c>
      <c r="AC75" s="18">
        <v>0</v>
      </c>
      <c r="AD75" s="18">
        <v>0</v>
      </c>
      <c r="AE75" s="19">
        <f>AJ75+AO75+AT75+AY75</f>
        <v>3.5999999999999997E-2</v>
      </c>
      <c r="AF75" s="18">
        <v>0</v>
      </c>
      <c r="AG75" s="19">
        <f>AL75+AQ75+AV75+BA75</f>
        <v>6.0000000000000001E-3</v>
      </c>
      <c r="AH75" s="19">
        <f>AM75+AR75+AW75+BB75</f>
        <v>0.03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53">
        <v>3.5999999999999997E-2</v>
      </c>
      <c r="AZ75" s="18">
        <v>0</v>
      </c>
      <c r="BA75" s="17">
        <v>6.0000000000000001E-3</v>
      </c>
      <c r="BB75" s="17">
        <v>0.03</v>
      </c>
      <c r="BC75" s="18">
        <v>0</v>
      </c>
    </row>
    <row r="76" spans="1:55" s="76" customFormat="1" ht="50.25" customHeight="1" x14ac:dyDescent="0.25">
      <c r="A76" s="60" t="s">
        <v>50</v>
      </c>
      <c r="B76" s="21" t="s">
        <v>171</v>
      </c>
      <c r="C76" s="7" t="s">
        <v>138</v>
      </c>
      <c r="D76" s="9">
        <v>0</v>
      </c>
      <c r="E76" s="10">
        <f t="shared" si="5"/>
        <v>0</v>
      </c>
      <c r="F76" s="11">
        <v>0</v>
      </c>
      <c r="G76" s="11">
        <f t="shared" si="6"/>
        <v>0</v>
      </c>
      <c r="H76" s="11">
        <v>0</v>
      </c>
      <c r="I76" s="11">
        <v>0</v>
      </c>
      <c r="J76" s="9">
        <v>0</v>
      </c>
      <c r="K76" s="11">
        <v>0</v>
      </c>
      <c r="L76" s="11">
        <v>0</v>
      </c>
      <c r="M76" s="11">
        <v>0</v>
      </c>
      <c r="N76" s="11">
        <v>0</v>
      </c>
      <c r="O76" s="9">
        <v>0</v>
      </c>
      <c r="P76" s="11">
        <v>0</v>
      </c>
      <c r="Q76" s="11">
        <v>0</v>
      </c>
      <c r="R76" s="11">
        <v>0</v>
      </c>
      <c r="S76" s="11">
        <v>0</v>
      </c>
      <c r="T76" s="9">
        <v>0</v>
      </c>
      <c r="U76" s="11">
        <v>0</v>
      </c>
      <c r="V76" s="11">
        <v>0</v>
      </c>
      <c r="W76" s="11">
        <v>0</v>
      </c>
      <c r="X76" s="11">
        <v>0</v>
      </c>
      <c r="Y76" s="9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9">
        <v>0</v>
      </c>
      <c r="AF76" s="11">
        <v>0</v>
      </c>
      <c r="AG76" s="11">
        <v>0</v>
      </c>
      <c r="AH76" s="11">
        <v>0</v>
      </c>
      <c r="AI76" s="11">
        <v>0</v>
      </c>
      <c r="AJ76" s="9">
        <v>0</v>
      </c>
      <c r="AK76" s="11">
        <v>0</v>
      </c>
      <c r="AL76" s="11">
        <v>0</v>
      </c>
      <c r="AM76" s="11">
        <v>0</v>
      </c>
      <c r="AN76" s="11">
        <v>0</v>
      </c>
      <c r="AO76" s="49">
        <f t="shared" ref="AO76" si="77">AO82</f>
        <v>0</v>
      </c>
      <c r="AP76" s="11">
        <v>0</v>
      </c>
      <c r="AQ76" s="11">
        <v>0</v>
      </c>
      <c r="AR76" s="11">
        <v>0</v>
      </c>
      <c r="AS76" s="11">
        <v>0</v>
      </c>
      <c r="AT76" s="49">
        <f t="shared" ref="AT76" si="78">AT82</f>
        <v>0</v>
      </c>
      <c r="AU76" s="11">
        <v>0</v>
      </c>
      <c r="AV76" s="11">
        <v>0</v>
      </c>
      <c r="AW76" s="11">
        <v>0</v>
      </c>
      <c r="AX76" s="11">
        <v>0</v>
      </c>
      <c r="AY76" s="49">
        <f t="shared" si="72"/>
        <v>0</v>
      </c>
      <c r="AZ76" s="11">
        <v>0</v>
      </c>
      <c r="BA76" s="11">
        <v>0</v>
      </c>
      <c r="BB76" s="11">
        <v>0</v>
      </c>
      <c r="BC76" s="11">
        <v>0</v>
      </c>
    </row>
    <row r="77" spans="1:55" s="76" customFormat="1" ht="78.75" x14ac:dyDescent="0.25">
      <c r="A77" s="60" t="s">
        <v>51</v>
      </c>
      <c r="B77" s="21" t="s">
        <v>95</v>
      </c>
      <c r="C77" s="7" t="s">
        <v>138</v>
      </c>
      <c r="D77" s="9">
        <v>0</v>
      </c>
      <c r="E77" s="10">
        <f t="shared" si="5"/>
        <v>0</v>
      </c>
      <c r="F77" s="11">
        <v>0</v>
      </c>
      <c r="G77" s="11">
        <f t="shared" si="6"/>
        <v>0</v>
      </c>
      <c r="H77" s="11">
        <v>0</v>
      </c>
      <c r="I77" s="11">
        <v>0</v>
      </c>
      <c r="J77" s="9">
        <v>0</v>
      </c>
      <c r="K77" s="11">
        <v>0</v>
      </c>
      <c r="L77" s="11">
        <v>0</v>
      </c>
      <c r="M77" s="11">
        <v>0</v>
      </c>
      <c r="N77" s="11">
        <v>0</v>
      </c>
      <c r="O77" s="9">
        <v>0</v>
      </c>
      <c r="P77" s="11">
        <v>0</v>
      </c>
      <c r="Q77" s="11">
        <v>0</v>
      </c>
      <c r="R77" s="11">
        <v>0</v>
      </c>
      <c r="S77" s="11">
        <v>0</v>
      </c>
      <c r="T77" s="9">
        <v>0</v>
      </c>
      <c r="U77" s="11">
        <v>0</v>
      </c>
      <c r="V77" s="11">
        <v>0</v>
      </c>
      <c r="W77" s="11">
        <v>0</v>
      </c>
      <c r="X77" s="11">
        <v>0</v>
      </c>
      <c r="Y77" s="9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49">
        <f t="shared" ref="AE77:AW77" si="79">AE83</f>
        <v>13.629700000000003</v>
      </c>
      <c r="AF77" s="49">
        <f t="shared" si="79"/>
        <v>0</v>
      </c>
      <c r="AG77" s="49">
        <f t="shared" si="79"/>
        <v>2.09</v>
      </c>
      <c r="AH77" s="49">
        <f t="shared" si="79"/>
        <v>11.401999999999997</v>
      </c>
      <c r="AI77" s="49">
        <f t="shared" si="79"/>
        <v>0</v>
      </c>
      <c r="AJ77" s="49">
        <f t="shared" si="79"/>
        <v>1.0389999999999999</v>
      </c>
      <c r="AK77" s="49">
        <f t="shared" si="79"/>
        <v>0</v>
      </c>
      <c r="AL77" s="49">
        <f t="shared" si="79"/>
        <v>0.17700000000000002</v>
      </c>
      <c r="AM77" s="49">
        <f t="shared" si="79"/>
        <v>0.86199999999999988</v>
      </c>
      <c r="AN77" s="49">
        <f t="shared" si="79"/>
        <v>0</v>
      </c>
      <c r="AO77" s="49">
        <f t="shared" si="79"/>
        <v>2.6930000000000001</v>
      </c>
      <c r="AP77" s="49">
        <f t="shared" si="79"/>
        <v>0</v>
      </c>
      <c r="AQ77" s="49">
        <f t="shared" si="79"/>
        <v>0.37500000000000006</v>
      </c>
      <c r="AR77" s="49">
        <f t="shared" si="79"/>
        <v>2.3180000000000001</v>
      </c>
      <c r="AS77" s="49">
        <f t="shared" si="79"/>
        <v>0</v>
      </c>
      <c r="AT77" s="49">
        <f t="shared" si="79"/>
        <v>4.7197000000000005</v>
      </c>
      <c r="AU77" s="49">
        <f t="shared" si="79"/>
        <v>0</v>
      </c>
      <c r="AV77" s="49">
        <f t="shared" si="79"/>
        <v>0.68100000000000005</v>
      </c>
      <c r="AW77" s="49">
        <f t="shared" si="79"/>
        <v>4.0379999999999994</v>
      </c>
      <c r="AX77" s="11">
        <v>0</v>
      </c>
      <c r="AY77" s="49">
        <v>0</v>
      </c>
      <c r="AZ77" s="11">
        <v>0</v>
      </c>
      <c r="BA77" s="11">
        <v>0</v>
      </c>
      <c r="BB77" s="11">
        <v>0</v>
      </c>
      <c r="BC77" s="11">
        <v>0</v>
      </c>
    </row>
    <row r="78" spans="1:55" s="76" customFormat="1" ht="50.25" customHeight="1" x14ac:dyDescent="0.25">
      <c r="A78" s="60" t="s">
        <v>52</v>
      </c>
      <c r="B78" s="21" t="s">
        <v>172</v>
      </c>
      <c r="C78" s="7" t="s">
        <v>138</v>
      </c>
      <c r="D78" s="9">
        <v>0</v>
      </c>
      <c r="E78" s="10">
        <f t="shared" si="5"/>
        <v>0</v>
      </c>
      <c r="F78" s="11">
        <v>0</v>
      </c>
      <c r="G78" s="11">
        <f t="shared" si="6"/>
        <v>0</v>
      </c>
      <c r="H78" s="11">
        <v>0</v>
      </c>
      <c r="I78" s="11">
        <v>0</v>
      </c>
      <c r="J78" s="9">
        <v>0</v>
      </c>
      <c r="K78" s="11">
        <v>0</v>
      </c>
      <c r="L78" s="11">
        <v>0</v>
      </c>
      <c r="M78" s="11">
        <v>0</v>
      </c>
      <c r="N78" s="11">
        <v>0</v>
      </c>
      <c r="O78" s="9">
        <v>0</v>
      </c>
      <c r="P78" s="11">
        <v>0</v>
      </c>
      <c r="Q78" s="11">
        <v>0</v>
      </c>
      <c r="R78" s="11">
        <v>0</v>
      </c>
      <c r="S78" s="11">
        <v>0</v>
      </c>
      <c r="T78" s="9">
        <v>0</v>
      </c>
      <c r="U78" s="11">
        <v>0</v>
      </c>
      <c r="V78" s="11">
        <v>0</v>
      </c>
      <c r="W78" s="11">
        <v>0</v>
      </c>
      <c r="X78" s="11">
        <v>0</v>
      </c>
      <c r="Y78" s="9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9">
        <v>0</v>
      </c>
      <c r="AF78" s="11">
        <v>0</v>
      </c>
      <c r="AG78" s="11">
        <v>0</v>
      </c>
      <c r="AH78" s="11">
        <v>0</v>
      </c>
      <c r="AI78" s="11">
        <v>0</v>
      </c>
      <c r="AJ78" s="9">
        <v>0</v>
      </c>
      <c r="AK78" s="11">
        <v>0</v>
      </c>
      <c r="AL78" s="11">
        <v>0</v>
      </c>
      <c r="AM78" s="11">
        <v>0</v>
      </c>
      <c r="AN78" s="11">
        <v>0</v>
      </c>
      <c r="AO78" s="49">
        <v>0</v>
      </c>
      <c r="AP78" s="11">
        <v>0</v>
      </c>
      <c r="AQ78" s="11">
        <v>0</v>
      </c>
      <c r="AR78" s="11">
        <v>0</v>
      </c>
      <c r="AS78" s="11">
        <v>0</v>
      </c>
      <c r="AT78" s="49">
        <v>0</v>
      </c>
      <c r="AU78" s="11">
        <v>0</v>
      </c>
      <c r="AV78" s="11">
        <v>0</v>
      </c>
      <c r="AW78" s="11">
        <v>0</v>
      </c>
      <c r="AX78" s="11">
        <v>0</v>
      </c>
      <c r="AY78" s="49">
        <v>0</v>
      </c>
      <c r="AZ78" s="11">
        <v>0</v>
      </c>
      <c r="BA78" s="11">
        <v>0</v>
      </c>
      <c r="BB78" s="11">
        <v>0</v>
      </c>
      <c r="BC78" s="11">
        <v>0</v>
      </c>
    </row>
    <row r="79" spans="1:55" s="76" customFormat="1" ht="78.75" x14ac:dyDescent="0.25">
      <c r="A79" s="60" t="s">
        <v>53</v>
      </c>
      <c r="B79" s="21" t="s">
        <v>173</v>
      </c>
      <c r="C79" s="7" t="s">
        <v>138</v>
      </c>
      <c r="D79" s="9">
        <v>0</v>
      </c>
      <c r="E79" s="10">
        <f t="shared" si="5"/>
        <v>0</v>
      </c>
      <c r="F79" s="11">
        <v>0</v>
      </c>
      <c r="G79" s="11">
        <f t="shared" si="6"/>
        <v>0</v>
      </c>
      <c r="H79" s="11">
        <v>0</v>
      </c>
      <c r="I79" s="11">
        <v>0</v>
      </c>
      <c r="J79" s="9">
        <v>0</v>
      </c>
      <c r="K79" s="11">
        <v>0</v>
      </c>
      <c r="L79" s="11">
        <v>0</v>
      </c>
      <c r="M79" s="11">
        <v>0</v>
      </c>
      <c r="N79" s="11">
        <v>0</v>
      </c>
      <c r="O79" s="9">
        <v>0</v>
      </c>
      <c r="P79" s="11">
        <v>0</v>
      </c>
      <c r="Q79" s="11">
        <v>0</v>
      </c>
      <c r="R79" s="11">
        <v>0</v>
      </c>
      <c r="S79" s="11">
        <v>0</v>
      </c>
      <c r="T79" s="9">
        <v>0</v>
      </c>
      <c r="U79" s="11">
        <v>0</v>
      </c>
      <c r="V79" s="11">
        <v>0</v>
      </c>
      <c r="W79" s="11">
        <v>0</v>
      </c>
      <c r="X79" s="11">
        <v>0</v>
      </c>
      <c r="Y79" s="9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9">
        <v>0</v>
      </c>
      <c r="AF79" s="11">
        <v>0</v>
      </c>
      <c r="AG79" s="11">
        <v>0</v>
      </c>
      <c r="AH79" s="11">
        <v>0</v>
      </c>
      <c r="AI79" s="11">
        <v>0</v>
      </c>
      <c r="AJ79" s="9">
        <v>0</v>
      </c>
      <c r="AK79" s="11">
        <v>0</v>
      </c>
      <c r="AL79" s="11">
        <v>0</v>
      </c>
      <c r="AM79" s="11">
        <v>0</v>
      </c>
      <c r="AN79" s="11">
        <v>0</v>
      </c>
      <c r="AO79" s="49">
        <f t="shared" ref="AO79:AO82" si="80">AO85</f>
        <v>0</v>
      </c>
      <c r="AP79" s="11">
        <v>0</v>
      </c>
      <c r="AQ79" s="11">
        <v>0</v>
      </c>
      <c r="AR79" s="11">
        <v>0</v>
      </c>
      <c r="AS79" s="11">
        <v>0</v>
      </c>
      <c r="AT79" s="49">
        <f t="shared" ref="AT79:AT82" si="81">AT85</f>
        <v>0</v>
      </c>
      <c r="AU79" s="11">
        <v>0</v>
      </c>
      <c r="AV79" s="11">
        <v>0</v>
      </c>
      <c r="AW79" s="11">
        <v>0</v>
      </c>
      <c r="AX79" s="11">
        <v>0</v>
      </c>
      <c r="AY79" s="49">
        <v>0</v>
      </c>
      <c r="AZ79" s="11">
        <v>0</v>
      </c>
      <c r="BA79" s="11">
        <v>0</v>
      </c>
      <c r="BB79" s="11">
        <v>0</v>
      </c>
      <c r="BC79" s="11">
        <v>0</v>
      </c>
    </row>
    <row r="80" spans="1:55" s="76" customFormat="1" ht="63" x14ac:dyDescent="0.25">
      <c r="A80" s="60" t="s">
        <v>54</v>
      </c>
      <c r="B80" s="21" t="s">
        <v>96</v>
      </c>
      <c r="C80" s="7" t="s">
        <v>138</v>
      </c>
      <c r="D80" s="9">
        <v>0</v>
      </c>
      <c r="E80" s="10">
        <f t="shared" si="5"/>
        <v>0</v>
      </c>
      <c r="F80" s="11">
        <v>0</v>
      </c>
      <c r="G80" s="11">
        <f t="shared" si="6"/>
        <v>0</v>
      </c>
      <c r="H80" s="11">
        <v>0</v>
      </c>
      <c r="I80" s="11">
        <v>0</v>
      </c>
      <c r="J80" s="9">
        <v>0</v>
      </c>
      <c r="K80" s="11">
        <v>0</v>
      </c>
      <c r="L80" s="11">
        <v>0</v>
      </c>
      <c r="M80" s="11">
        <v>0</v>
      </c>
      <c r="N80" s="11">
        <v>0</v>
      </c>
      <c r="O80" s="9">
        <v>0</v>
      </c>
      <c r="P80" s="11">
        <v>0</v>
      </c>
      <c r="Q80" s="11">
        <v>0</v>
      </c>
      <c r="R80" s="11">
        <v>0</v>
      </c>
      <c r="S80" s="11">
        <v>0</v>
      </c>
      <c r="T80" s="9">
        <v>0</v>
      </c>
      <c r="U80" s="11">
        <v>0</v>
      </c>
      <c r="V80" s="11">
        <v>0</v>
      </c>
      <c r="W80" s="11">
        <v>0</v>
      </c>
      <c r="X80" s="11">
        <v>0</v>
      </c>
      <c r="Y80" s="9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9">
        <v>0</v>
      </c>
      <c r="AF80" s="11">
        <v>0</v>
      </c>
      <c r="AG80" s="11">
        <v>0</v>
      </c>
      <c r="AH80" s="11">
        <v>0</v>
      </c>
      <c r="AI80" s="11">
        <v>0</v>
      </c>
      <c r="AJ80" s="9">
        <v>0</v>
      </c>
      <c r="AK80" s="11">
        <v>0</v>
      </c>
      <c r="AL80" s="11">
        <v>0</v>
      </c>
      <c r="AM80" s="11">
        <v>0</v>
      </c>
      <c r="AN80" s="11">
        <v>0</v>
      </c>
      <c r="AO80" s="49">
        <f t="shared" si="80"/>
        <v>0</v>
      </c>
      <c r="AP80" s="11">
        <v>0</v>
      </c>
      <c r="AQ80" s="11">
        <v>0</v>
      </c>
      <c r="AR80" s="11">
        <v>0</v>
      </c>
      <c r="AS80" s="11">
        <v>0</v>
      </c>
      <c r="AT80" s="49">
        <f t="shared" si="81"/>
        <v>0</v>
      </c>
      <c r="AU80" s="11">
        <v>0</v>
      </c>
      <c r="AV80" s="11">
        <v>0</v>
      </c>
      <c r="AW80" s="11">
        <v>0</v>
      </c>
      <c r="AX80" s="11">
        <v>0</v>
      </c>
      <c r="AY80" s="49">
        <f t="shared" ref="AY80:AY82" si="82">AY86</f>
        <v>0</v>
      </c>
      <c r="AZ80" s="11">
        <v>0</v>
      </c>
      <c r="BA80" s="11">
        <v>0</v>
      </c>
      <c r="BB80" s="11">
        <v>0</v>
      </c>
      <c r="BC80" s="11">
        <v>0</v>
      </c>
    </row>
    <row r="81" spans="1:57" s="76" customFormat="1" ht="50.25" customHeight="1" x14ac:dyDescent="0.25">
      <c r="A81" s="60" t="s">
        <v>174</v>
      </c>
      <c r="B81" s="21" t="s">
        <v>175</v>
      </c>
      <c r="C81" s="7" t="s">
        <v>138</v>
      </c>
      <c r="D81" s="9">
        <v>0</v>
      </c>
      <c r="E81" s="10">
        <f t="shared" si="5"/>
        <v>0</v>
      </c>
      <c r="F81" s="11">
        <v>0</v>
      </c>
      <c r="G81" s="11">
        <f t="shared" si="6"/>
        <v>0</v>
      </c>
      <c r="H81" s="11">
        <v>0</v>
      </c>
      <c r="I81" s="11">
        <v>0</v>
      </c>
      <c r="J81" s="9">
        <v>0</v>
      </c>
      <c r="K81" s="11">
        <v>0</v>
      </c>
      <c r="L81" s="11">
        <v>0</v>
      </c>
      <c r="M81" s="11">
        <v>0</v>
      </c>
      <c r="N81" s="11">
        <v>0</v>
      </c>
      <c r="O81" s="9">
        <v>0</v>
      </c>
      <c r="P81" s="11">
        <v>0</v>
      </c>
      <c r="Q81" s="11">
        <v>0</v>
      </c>
      <c r="R81" s="11">
        <v>0</v>
      </c>
      <c r="S81" s="11">
        <v>0</v>
      </c>
      <c r="T81" s="9">
        <v>0</v>
      </c>
      <c r="U81" s="11">
        <v>0</v>
      </c>
      <c r="V81" s="11">
        <v>0</v>
      </c>
      <c r="W81" s="11">
        <v>0</v>
      </c>
      <c r="X81" s="11">
        <v>0</v>
      </c>
      <c r="Y81" s="9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9">
        <v>0</v>
      </c>
      <c r="AF81" s="11">
        <v>0</v>
      </c>
      <c r="AG81" s="11">
        <v>0</v>
      </c>
      <c r="AH81" s="11">
        <v>0</v>
      </c>
      <c r="AI81" s="11">
        <v>0</v>
      </c>
      <c r="AJ81" s="9">
        <v>0</v>
      </c>
      <c r="AK81" s="11">
        <v>0</v>
      </c>
      <c r="AL81" s="11">
        <v>0</v>
      </c>
      <c r="AM81" s="11">
        <v>0</v>
      </c>
      <c r="AN81" s="11">
        <v>0</v>
      </c>
      <c r="AO81" s="49">
        <f t="shared" si="80"/>
        <v>0</v>
      </c>
      <c r="AP81" s="11">
        <v>0</v>
      </c>
      <c r="AQ81" s="11">
        <v>0</v>
      </c>
      <c r="AR81" s="11">
        <v>0</v>
      </c>
      <c r="AS81" s="11">
        <v>0</v>
      </c>
      <c r="AT81" s="49">
        <f t="shared" si="81"/>
        <v>0</v>
      </c>
      <c r="AU81" s="11">
        <v>0</v>
      </c>
      <c r="AV81" s="11">
        <v>0</v>
      </c>
      <c r="AW81" s="11">
        <v>0</v>
      </c>
      <c r="AX81" s="11">
        <v>0</v>
      </c>
      <c r="AY81" s="49">
        <f t="shared" si="82"/>
        <v>0</v>
      </c>
      <c r="AZ81" s="11">
        <v>0</v>
      </c>
      <c r="BA81" s="11">
        <v>0</v>
      </c>
      <c r="BB81" s="11">
        <v>0</v>
      </c>
      <c r="BC81" s="11">
        <v>0</v>
      </c>
    </row>
    <row r="82" spans="1:57" s="76" customFormat="1" ht="63" x14ac:dyDescent="0.25">
      <c r="A82" s="60" t="s">
        <v>176</v>
      </c>
      <c r="B82" s="13" t="s">
        <v>177</v>
      </c>
      <c r="C82" s="7" t="s">
        <v>138</v>
      </c>
      <c r="D82" s="9">
        <v>0</v>
      </c>
      <c r="E82" s="10">
        <f t="shared" si="5"/>
        <v>0</v>
      </c>
      <c r="F82" s="11">
        <v>0</v>
      </c>
      <c r="G82" s="11">
        <f t="shared" si="6"/>
        <v>0</v>
      </c>
      <c r="H82" s="11">
        <v>0</v>
      </c>
      <c r="I82" s="11">
        <v>0</v>
      </c>
      <c r="J82" s="9">
        <v>0</v>
      </c>
      <c r="K82" s="11">
        <v>0</v>
      </c>
      <c r="L82" s="11">
        <v>0</v>
      </c>
      <c r="M82" s="11">
        <v>0</v>
      </c>
      <c r="N82" s="11">
        <v>0</v>
      </c>
      <c r="O82" s="9">
        <v>0</v>
      </c>
      <c r="P82" s="11">
        <v>0</v>
      </c>
      <c r="Q82" s="11">
        <v>0</v>
      </c>
      <c r="R82" s="11">
        <v>0</v>
      </c>
      <c r="S82" s="11">
        <v>0</v>
      </c>
      <c r="T82" s="9">
        <v>0</v>
      </c>
      <c r="U82" s="11">
        <v>0</v>
      </c>
      <c r="V82" s="11">
        <v>0</v>
      </c>
      <c r="W82" s="11">
        <v>0</v>
      </c>
      <c r="X82" s="11">
        <v>0</v>
      </c>
      <c r="Y82" s="9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9">
        <v>0</v>
      </c>
      <c r="AF82" s="11">
        <v>0</v>
      </c>
      <c r="AG82" s="11">
        <v>0</v>
      </c>
      <c r="AH82" s="11">
        <v>0</v>
      </c>
      <c r="AI82" s="11">
        <v>0</v>
      </c>
      <c r="AJ82" s="9">
        <v>0</v>
      </c>
      <c r="AK82" s="11">
        <v>0</v>
      </c>
      <c r="AL82" s="11">
        <v>0</v>
      </c>
      <c r="AM82" s="11">
        <v>0</v>
      </c>
      <c r="AN82" s="11">
        <v>0</v>
      </c>
      <c r="AO82" s="49">
        <f t="shared" si="80"/>
        <v>0</v>
      </c>
      <c r="AP82" s="11">
        <v>0</v>
      </c>
      <c r="AQ82" s="11">
        <v>0</v>
      </c>
      <c r="AR82" s="11">
        <v>0</v>
      </c>
      <c r="AS82" s="11">
        <v>0</v>
      </c>
      <c r="AT82" s="49">
        <f t="shared" si="81"/>
        <v>0</v>
      </c>
      <c r="AU82" s="11">
        <v>0</v>
      </c>
      <c r="AV82" s="11">
        <v>0</v>
      </c>
      <c r="AW82" s="11">
        <v>0</v>
      </c>
      <c r="AX82" s="11">
        <v>0</v>
      </c>
      <c r="AY82" s="49">
        <f t="shared" si="82"/>
        <v>0</v>
      </c>
      <c r="AZ82" s="11">
        <v>0</v>
      </c>
      <c r="BA82" s="11">
        <v>0</v>
      </c>
      <c r="BB82" s="11">
        <v>0</v>
      </c>
      <c r="BC82" s="11">
        <v>0</v>
      </c>
      <c r="BD82" s="70"/>
      <c r="BE82" s="70"/>
    </row>
    <row r="83" spans="1:57" s="76" customFormat="1" ht="50.25" customHeight="1" x14ac:dyDescent="0.25">
      <c r="A83" s="60" t="s">
        <v>55</v>
      </c>
      <c r="B83" s="13" t="s">
        <v>178</v>
      </c>
      <c r="C83" s="7" t="s">
        <v>138</v>
      </c>
      <c r="D83" s="12">
        <f>D84+D120</f>
        <v>19.058000000000003</v>
      </c>
      <c r="E83" s="10">
        <f t="shared" si="5"/>
        <v>16.356999999999999</v>
      </c>
      <c r="F83" s="11">
        <v>0</v>
      </c>
      <c r="G83" s="11">
        <f t="shared" si="6"/>
        <v>1.7100000000000002</v>
      </c>
      <c r="H83" s="11">
        <f>H84</f>
        <v>8.6659999999999986</v>
      </c>
      <c r="I83" s="11">
        <v>0</v>
      </c>
      <c r="J83" s="12">
        <f t="shared" ref="J83" si="83">J84+J120</f>
        <v>1.2469999999999999</v>
      </c>
      <c r="K83" s="11">
        <v>0</v>
      </c>
      <c r="L83" s="11">
        <f>L84</f>
        <v>0.21199999999999997</v>
      </c>
      <c r="M83" s="11">
        <f>M84</f>
        <v>1.0349999999999999</v>
      </c>
      <c r="N83" s="11">
        <v>0</v>
      </c>
      <c r="O83" s="12">
        <f t="shared" ref="O83" si="84">O84+O120</f>
        <v>3.2310000000000003</v>
      </c>
      <c r="P83" s="11">
        <v>0</v>
      </c>
      <c r="Q83" s="11">
        <f>Q84</f>
        <v>0.44900000000000007</v>
      </c>
      <c r="R83" s="11">
        <f>R84</f>
        <v>2.7820000000000005</v>
      </c>
      <c r="S83" s="11">
        <v>0</v>
      </c>
      <c r="T83" s="12">
        <f t="shared" ref="T83" si="85">T84+T120</f>
        <v>5.6650000000000018</v>
      </c>
      <c r="U83" s="11">
        <v>0</v>
      </c>
      <c r="V83" s="11">
        <v>0</v>
      </c>
      <c r="W83" s="11">
        <v>0</v>
      </c>
      <c r="X83" s="11">
        <v>0</v>
      </c>
      <c r="Y83" s="12">
        <f t="shared" ref="Y83" si="86">Y84+Y120</f>
        <v>6.2140000000000004</v>
      </c>
      <c r="Z83" s="11">
        <v>0</v>
      </c>
      <c r="AA83" s="11">
        <f>AA84+AA120</f>
        <v>1.0490000000000002</v>
      </c>
      <c r="AB83" s="11">
        <f>AB84+AB120</f>
        <v>5.1649999999999991</v>
      </c>
      <c r="AC83" s="11">
        <v>0</v>
      </c>
      <c r="AD83" s="8">
        <f>AD84+AD120</f>
        <v>15.882000000000003</v>
      </c>
      <c r="AE83" s="11">
        <f t="shared" ref="AE83" si="87">AE84+AE120</f>
        <v>13.629700000000003</v>
      </c>
      <c r="AF83" s="11">
        <v>0</v>
      </c>
      <c r="AG83" s="11">
        <f>AG84</f>
        <v>2.09</v>
      </c>
      <c r="AH83" s="11">
        <f>AH84</f>
        <v>11.401999999999997</v>
      </c>
      <c r="AI83" s="11">
        <v>0</v>
      </c>
      <c r="AJ83" s="11">
        <f t="shared" ref="AJ83" si="88">AJ84+AJ120</f>
        <v>1.0389999999999999</v>
      </c>
      <c r="AK83" s="11">
        <v>0</v>
      </c>
      <c r="AL83" s="11">
        <f>AL84</f>
        <v>0.17700000000000002</v>
      </c>
      <c r="AM83" s="11">
        <f>AM84</f>
        <v>0.86199999999999988</v>
      </c>
      <c r="AN83" s="11">
        <v>0</v>
      </c>
      <c r="AO83" s="49">
        <v>2.6930000000000001</v>
      </c>
      <c r="AP83" s="11">
        <v>0</v>
      </c>
      <c r="AQ83" s="11">
        <f>AQ84</f>
        <v>0.37500000000000006</v>
      </c>
      <c r="AR83" s="11">
        <f>AR84</f>
        <v>2.3180000000000001</v>
      </c>
      <c r="AS83" s="11">
        <v>0</v>
      </c>
      <c r="AT83" s="49">
        <f>AT84</f>
        <v>4.7197000000000005</v>
      </c>
      <c r="AU83" s="11">
        <v>0</v>
      </c>
      <c r="AV83" s="11">
        <f>AV84</f>
        <v>0.68100000000000005</v>
      </c>
      <c r="AW83" s="11">
        <f>AW84</f>
        <v>4.0379999999999994</v>
      </c>
      <c r="AX83" s="11">
        <v>0</v>
      </c>
      <c r="AY83" s="49">
        <f>AY84+AY120</f>
        <v>5.1780000000000008</v>
      </c>
      <c r="AZ83" s="11">
        <v>0</v>
      </c>
      <c r="BA83" s="11">
        <f>BA84+BA120</f>
        <v>0.87500000000000022</v>
      </c>
      <c r="BB83" s="11">
        <f>BB84+BB120</f>
        <v>4.3030000000000008</v>
      </c>
      <c r="BC83" s="11">
        <v>0</v>
      </c>
    </row>
    <row r="84" spans="1:57" s="76" customFormat="1" ht="50.25" customHeight="1" x14ac:dyDescent="0.25">
      <c r="A84" s="62" t="s">
        <v>56</v>
      </c>
      <c r="B84" s="54" t="s">
        <v>97</v>
      </c>
      <c r="C84" s="7" t="s">
        <v>138</v>
      </c>
      <c r="D84" s="11">
        <f>D85+D86+D87+D90+D91+D92+D93+D94+D95+D96+D97+D98+D99+D100+D101+D102+D103+D104+D105+D106+D107+D108+D109+D110+D111+D112+D113+D114+D115+D116+D117+D118+D119+D88+D89</f>
        <v>18.894000000000002</v>
      </c>
      <c r="E84" s="10">
        <f t="shared" si="5"/>
        <v>16.193000000000001</v>
      </c>
      <c r="F84" s="11">
        <v>0</v>
      </c>
      <c r="G84" s="11">
        <f t="shared" si="6"/>
        <v>2.5050000000000008</v>
      </c>
      <c r="H84" s="11">
        <f>H85+H86+H89+H90+H91+H92+H93+H94+H95+H96+H97+H98+H99+H100+H101+H102+H103+H104+H105+H106+H107+H108+H109+H110+H111+H112+H113+H114+H115+H116+H117+H118+H119+H87+H88</f>
        <v>8.6659999999999986</v>
      </c>
      <c r="I84" s="11">
        <v>0</v>
      </c>
      <c r="J84" s="11">
        <f t="shared" ref="J84" si="89">J85+J86+J87+J90+J91+J92+J93+J94+J95+J96+J97+J98+J99+J100+J101+J102+J103+J104+J105+J106+J107+J108+J109+J110+J111+J112+J113+J114+J115+J116+J117+J118+J119+J88+J89</f>
        <v>1.2469999999999999</v>
      </c>
      <c r="K84" s="11">
        <v>0</v>
      </c>
      <c r="L84" s="11">
        <f>L85+L86+L87+L88</f>
        <v>0.21199999999999997</v>
      </c>
      <c r="M84" s="11">
        <f>M85+M86+M87+M88</f>
        <v>1.0349999999999999</v>
      </c>
      <c r="N84" s="11">
        <v>0</v>
      </c>
      <c r="O84" s="11">
        <f>O85+O86+O87+O90+O91+O92+O93+O94+O95+O96+O97+O98+O99+O100+O101+O102+O103+O104+O105+O106+O107+O108+O109+O110+O111+O112+O113+O114+O115+O116+O117+O118+O119+O88+O89</f>
        <v>3.2310000000000003</v>
      </c>
      <c r="P84" s="11">
        <v>0</v>
      </c>
      <c r="Q84" s="11">
        <f>Q85+Q86+Q87+Q88+Q89+Q90+Q91+Q92+Q93+Q94+Q95+Q96+Q97+Q98+Q99+Q100+Q101+Q102+Q103+Q104+Q105+Q106+Q107+Q108+Q109+Q110+Q111+Q112+Q113+Q114+Q115+Q116+Q117+Q118+Q119</f>
        <v>0.44900000000000007</v>
      </c>
      <c r="R84" s="11">
        <f>R85+R86+R87+R88+R89+R90+R91+R92+R93+R94+R95+R96+R97+R98+R99+R100+R101+R102+R103+R104+R105+R106+R107+R108+R109+R110+R111+R112+R113+R114+R115+R116+R117+R118+R119</f>
        <v>2.7820000000000005</v>
      </c>
      <c r="S84" s="11">
        <v>0</v>
      </c>
      <c r="T84" s="11">
        <f>T85+T86+T87+T90+T91+T92+T93+T94+T95+T96+T97+T98+T99+T100+T101+T102+T103+T104+T105+T106+T107+T108+T109+T110+T111+T112+T113+T114+T115+T116+T117+T118+T119+T88+T89</f>
        <v>5.6650000000000018</v>
      </c>
      <c r="U84" s="11">
        <v>0</v>
      </c>
      <c r="V84" s="11">
        <f>V85+V86+V87+V88+V89+V90+V91+V92+V93+V94+V95+V96+V97+V98+V99+V100+V101+V102+V103+V104+V105+V106+V107+V108+V109+V110+V111+V112+V113+V114+V115+V116+V117+V118+V119</f>
        <v>0.81600000000000017</v>
      </c>
      <c r="W84" s="11">
        <f>W85+W86+W87+W88+W89+W90+W91+W92+W93+W94+W95+W96+W97+W98+W99+W100+W101+W102+W103+W104+W105+W106+W107+W108+W109+W110+W111+W112+W113+W114+W115+W116+W117+W118+W119</f>
        <v>4.8490000000000002</v>
      </c>
      <c r="X84" s="11">
        <v>0</v>
      </c>
      <c r="Y84" s="11">
        <f t="shared" ref="Y84" si="90">Y85+Y86+Y87+Y90+Y91+Y92+Y93+Y94+Y95+Y96+Y97+Y98+Y99+Y100+Y101+Y102+Y103+Y104+Y105+Y106+Y107+Y108+Y109+Y110+Y111+Y112+Y113+Y114+Y115+Y116+Y117+Y118+Y119+Y88+Y89</f>
        <v>6.0500000000000007</v>
      </c>
      <c r="Z84" s="11">
        <v>0</v>
      </c>
      <c r="AA84" s="11">
        <f>AA85+AA86+AA87+AA88+AA89+AA90+AA91+AA92+AA93+AA94+AA95+AA96+AA97+AA98+AA99+AA100+AA101+AA102+AA103+AA104+AA105+AA106+AA107+AA108+AA109+AA110+AA111+AA112+AA113+AA114+AA115+AA116+AA117+AA118+AA119</f>
        <v>1.0280000000000002</v>
      </c>
      <c r="AB84" s="11">
        <f>AB85+AB86+AB87+AB88+AB89+AB90+AB91+AB92+AB93+AB94+AB95+AB96+AB97+AB98+AB99+AB100+AB101+AB102+AB103+AB104+AB105+AB106+AB107+AB108+AB109+AB110+AB111+AB112+AB113+AB114+AB115+AB116+AB117+AB118+AB119</f>
        <v>5.0219999999999994</v>
      </c>
      <c r="AC84" s="11">
        <v>0</v>
      </c>
      <c r="AD84" s="8">
        <f>AD85+AD86+AD87+AD88+AD89+AD90+AD91+AD92+AD93+AD94+AD95+AD96+AD97+AD98+AD99+AD100+AD101+AD102+AD103+AD104+AD105+AD106+AD107+AD108+AD109+AD110+AD111+AD112+AD113+AD114+AD115+AD116+AD117+AD118+AD119</f>
        <v>15.745000000000003</v>
      </c>
      <c r="AE84" s="11">
        <f>AE85+AE86+AE87+AE90+AE91+AE92+AE93+AE94+AE95+AE96+AE97+AE98+AE99+AE100+AE101+AE102+AE103+AE104+AE105+AE106+AE107+AE108+AE109+AE110+AE111+AE112+AE113+AE114+AE115+AE116+AE117+AE118+AE119+AE88+AE89</f>
        <v>13.492700000000003</v>
      </c>
      <c r="AF84" s="11">
        <v>0</v>
      </c>
      <c r="AG84" s="11">
        <f>AG85+AG86+AG87+AG88+AG89+AG90+AG91+AG92+AG93+AG94+AG95+AG96+AG97+AG98+AG99+AG100+AG101+AG102+AG103+AG104+AG105+AG106+AG107+AG108+AG109+AG110+AG111+AG112+AG113+AG114+AG115+AG116+AG117+AG118+AG119</f>
        <v>2.09</v>
      </c>
      <c r="AH84" s="11">
        <f>AH85+AH86+AH87+AH88+AH89+AH90+AH91+AH92+AH93+AH94+AH95+AH96+AH97+AH98+AH99+AH100+AH101+AH102+AH103+AH104+AH105+AH106+AH107+AH108+AH109+AH110+AH111+AH112+AH113+AH114+AH115+AH116+AH117+AH118+AH119</f>
        <v>11.401999999999997</v>
      </c>
      <c r="AI84" s="11">
        <v>0</v>
      </c>
      <c r="AJ84" s="11">
        <f t="shared" ref="AJ84" si="91">AJ85+AJ86+AJ87+AJ90+AJ91+AJ92+AJ93+AJ94+AJ95+AJ96+AJ97+AJ98+AJ99+AJ100+AJ101+AJ102+AJ103+AJ104+AJ105+AJ106+AJ107+AJ108+AJ109+AJ110+AJ111+AJ112+AJ113+AJ114+AJ115+AJ116+AJ117+AJ118+AJ119+AJ88+AJ89</f>
        <v>1.0389999999999999</v>
      </c>
      <c r="AK84" s="11">
        <v>0</v>
      </c>
      <c r="AL84" s="11">
        <f>AL85+AL86+AL87+AL88</f>
        <v>0.17700000000000002</v>
      </c>
      <c r="AM84" s="11">
        <f>AM85+AM86+AM87+AM88</f>
        <v>0.86199999999999988</v>
      </c>
      <c r="AN84" s="11">
        <v>0</v>
      </c>
      <c r="AO84" s="49">
        <f>AO85+AO86+AO87+AO88+AO89+AO90+AO91+AO92+AO93+AO94+AO95+AO96+AO97+AO98+AO99+AO100+AO101+AO102+AO103+AO104+AO105</f>
        <v>2.6930000000000001</v>
      </c>
      <c r="AP84" s="11">
        <v>0</v>
      </c>
      <c r="AQ84" s="11">
        <f>AQ85+AQ86+AQ87+AQ88+AQ89+AQ90+AQ91+AQ92+AQ93+AQ94+AQ95+AQ96+AQ97+AQ98+AQ99+AQ100+AQ101+AQ102+AQ103+AQ104+AQ105+AQ106+AQ107+AQ108+AQ109+AQ110+AQ111+AQ112+AQ113+AQ114+AQ115+AQ116+AQ117+AQ118+AQ119</f>
        <v>0.37500000000000006</v>
      </c>
      <c r="AR84" s="11">
        <f>AR85+AR86+AR87+AR88+AR89+AR90+AR91+AR92+AR93+AR94+AR95+AR96+AR97+AR98+AR99+AR100+AR101+AR102+AR103+AR104+AR105+AR106+AR107+AR108+AR109+AR110+AR111+AR112+AR113+AR114+AR115+AR116+AR117+AR118+AR119</f>
        <v>2.3180000000000001</v>
      </c>
      <c r="AS84" s="11">
        <v>0</v>
      </c>
      <c r="AT84" s="49">
        <f>AT106+AT107+AT108+AT109+AT110+AT111+AT112+AT113+AT114+AT115+AT117+AT118+AT116</f>
        <v>4.7197000000000005</v>
      </c>
      <c r="AU84" s="11">
        <v>0</v>
      </c>
      <c r="AV84" s="11">
        <f>AV85+AV86+AV87+AV88+AV89+AV90+AV91+AV92+AV93+AV94+AV95+AV96+AV97+AV98+AV99+AV100+AV101+AV102+AV103+AV104+AV105+AV106+AV107+AV108+AV109+AV110+AV111+AV112+AV113+AV114+AV115+AV116+AV117+AV118+AV119</f>
        <v>0.68100000000000005</v>
      </c>
      <c r="AW84" s="11">
        <f>AW85+AW86+AW87+AW88+AW89+AW90+AW91+AW92+AW93+AW94+AW95+AW96+AW97+AW98+AW99+AW100+AW101+AW102+AW103+AW104+AW105+AW106+AW107+AW108+AW109+AW110+AW111+AW112+AW113+AW114+AW115+AW116+AW117+AW118</f>
        <v>4.0379999999999994</v>
      </c>
      <c r="AX84" s="11">
        <v>0</v>
      </c>
      <c r="AY84" s="49">
        <f>AY85+AY86+AY87+AY88+AY89+AY90+AY91+AY92+AY93+AY94+AY95+AY96+AY97+AY98+AY99+AY100+AY101+AY102+AY103+AY104+AY105+AY106+AY107+AY108+AY109+AY110+AY111+AY112+AY113+AY114+AY115+AY116+AY117+AY118+AY119</f>
        <v>5.0410000000000013</v>
      </c>
      <c r="AZ84" s="11">
        <v>0</v>
      </c>
      <c r="BA84" s="11">
        <f>BA85+BA86+BA87+BA88+BA89+BA90+BA91+BA92+BA93+BA94+BA95+BA96+BA97+BA98+BA99+BA100+BA101+BA102+BA103+BA104+BA105+BA106+BA107+BA108+BA109+BA110+BA111+BA112+BA113+BA114+BA115+BA116+BA117+BA118+BA119</f>
        <v>0.85700000000000021</v>
      </c>
      <c r="BB84" s="11">
        <f>BB85+BB86+BB87+BB88+BB89+BB90+BB91+BB92+BB93+BB94+BB95+BB96+BB97+BB98+BB99+BB100+BB101+BB102+BB103+BB104+BB105+BB106+BB107+BB108+BB109+BB110+BB111+BB112+BB113+BB114+BB115+BB116+BB117+BB118+BB119</f>
        <v>4.1840000000000011</v>
      </c>
      <c r="BC84" s="11">
        <v>0</v>
      </c>
    </row>
    <row r="85" spans="1:57" s="75" customFormat="1" ht="82.5" customHeight="1" x14ac:dyDescent="0.25">
      <c r="A85" s="63" t="s">
        <v>81</v>
      </c>
      <c r="B85" s="22" t="s">
        <v>298</v>
      </c>
      <c r="C85" s="16" t="s">
        <v>216</v>
      </c>
      <c r="D85" s="24">
        <v>0.185</v>
      </c>
      <c r="E85" s="24">
        <f t="shared" ref="E85:E139" si="92">J85+O85+T85+Y85</f>
        <v>0.33100000000000002</v>
      </c>
      <c r="F85" s="17">
        <v>0</v>
      </c>
      <c r="G85" s="17">
        <f t="shared" ref="G85:G139" si="93">L85+Q85+V85+AA85</f>
        <v>4.0999999999999995E-2</v>
      </c>
      <c r="H85" s="17">
        <v>0.09</v>
      </c>
      <c r="I85" s="17">
        <v>0</v>
      </c>
      <c r="J85" s="19">
        <v>0.113</v>
      </c>
      <c r="K85" s="17">
        <v>0</v>
      </c>
      <c r="L85" s="17">
        <v>2.3E-2</v>
      </c>
      <c r="M85" s="17">
        <v>0.09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0.218</v>
      </c>
      <c r="Z85" s="17">
        <v>0</v>
      </c>
      <c r="AA85" s="17">
        <v>1.7999999999999999E-2</v>
      </c>
      <c r="AB85" s="17">
        <v>0.2</v>
      </c>
      <c r="AC85" s="17">
        <v>0</v>
      </c>
      <c r="AD85" s="23">
        <v>0.154</v>
      </c>
      <c r="AE85" s="19">
        <f t="shared" ref="AE85:AE121" si="94">AJ85+AO85+AT85+AY85</f>
        <v>0.27500000000000002</v>
      </c>
      <c r="AF85" s="17">
        <v>0</v>
      </c>
      <c r="AG85" s="19">
        <f t="shared" ref="AG85:AG119" si="95">AL85+AQ85+AV85+BA85</f>
        <v>3.3000000000000002E-2</v>
      </c>
      <c r="AH85" s="19">
        <f t="shared" ref="AH85:AH119" si="96">AM85+AR85+AW85+BB85</f>
        <v>0.24199999999999999</v>
      </c>
      <c r="AI85" s="17">
        <v>0</v>
      </c>
      <c r="AJ85" s="19">
        <v>9.4E-2</v>
      </c>
      <c r="AK85" s="17">
        <v>0</v>
      </c>
      <c r="AL85" s="17">
        <v>1.9E-2</v>
      </c>
      <c r="AM85" s="17">
        <v>7.4999999999999997E-2</v>
      </c>
      <c r="AN85" s="17">
        <v>0</v>
      </c>
      <c r="AO85" s="53">
        <v>0</v>
      </c>
      <c r="AP85" s="17">
        <v>0</v>
      </c>
      <c r="AQ85" s="17">
        <v>0</v>
      </c>
      <c r="AR85" s="17">
        <v>0</v>
      </c>
      <c r="AS85" s="17">
        <v>0</v>
      </c>
      <c r="AT85" s="53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0.18099999999999999</v>
      </c>
      <c r="AZ85" s="17">
        <v>0</v>
      </c>
      <c r="BA85" s="17">
        <v>1.4E-2</v>
      </c>
      <c r="BB85" s="17">
        <v>0.16700000000000001</v>
      </c>
      <c r="BC85" s="17">
        <v>0</v>
      </c>
    </row>
    <row r="86" spans="1:57" s="75" customFormat="1" ht="73.5" customHeight="1" x14ac:dyDescent="0.25">
      <c r="A86" s="63" t="s">
        <v>82</v>
      </c>
      <c r="B86" s="22" t="s">
        <v>297</v>
      </c>
      <c r="C86" s="16" t="s">
        <v>217</v>
      </c>
      <c r="D86" s="24">
        <v>0.25700000000000001</v>
      </c>
      <c r="E86" s="24">
        <f t="shared" si="92"/>
        <v>0.16900000000000001</v>
      </c>
      <c r="F86" s="17">
        <v>0</v>
      </c>
      <c r="G86" s="17">
        <f t="shared" si="93"/>
        <v>0.02</v>
      </c>
      <c r="H86" s="17">
        <v>0.14899999999999999</v>
      </c>
      <c r="I86" s="17">
        <v>0</v>
      </c>
      <c r="J86" s="19">
        <v>0.16900000000000001</v>
      </c>
      <c r="K86" s="17">
        <v>0</v>
      </c>
      <c r="L86" s="17">
        <v>0.02</v>
      </c>
      <c r="M86" s="17">
        <v>0.14899999999999999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23">
        <v>0.214</v>
      </c>
      <c r="AE86" s="19">
        <f t="shared" si="94"/>
        <v>0.14099999999999999</v>
      </c>
      <c r="AF86" s="17">
        <v>0</v>
      </c>
      <c r="AG86" s="19">
        <f t="shared" si="95"/>
        <v>1.7000000000000001E-2</v>
      </c>
      <c r="AH86" s="19">
        <f t="shared" si="96"/>
        <v>0.124</v>
      </c>
      <c r="AI86" s="17">
        <v>0</v>
      </c>
      <c r="AJ86" s="19">
        <v>0.14099999999999999</v>
      </c>
      <c r="AK86" s="17">
        <v>0</v>
      </c>
      <c r="AL86" s="17">
        <v>1.7000000000000001E-2</v>
      </c>
      <c r="AM86" s="17">
        <v>0.124</v>
      </c>
      <c r="AN86" s="17">
        <v>0</v>
      </c>
      <c r="AO86" s="53">
        <v>0</v>
      </c>
      <c r="AP86" s="17">
        <v>0</v>
      </c>
      <c r="AQ86" s="17">
        <v>0</v>
      </c>
      <c r="AR86" s="17">
        <v>0</v>
      </c>
      <c r="AS86" s="17">
        <v>0</v>
      </c>
      <c r="AT86" s="53"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17">
        <v>0</v>
      </c>
      <c r="BA86" s="17">
        <v>0</v>
      </c>
      <c r="BB86" s="17">
        <v>0</v>
      </c>
      <c r="BC86" s="17">
        <v>0</v>
      </c>
    </row>
    <row r="87" spans="1:57" s="75" customFormat="1" ht="47.25" x14ac:dyDescent="0.25">
      <c r="A87" s="63" t="s">
        <v>108</v>
      </c>
      <c r="B87" s="22" t="s">
        <v>270</v>
      </c>
      <c r="C87" s="16" t="s">
        <v>218</v>
      </c>
      <c r="D87" s="24">
        <v>0.84</v>
      </c>
      <c r="E87" s="24">
        <f t="shared" si="92"/>
        <v>0.70499999999999996</v>
      </c>
      <c r="F87" s="17">
        <v>0</v>
      </c>
      <c r="G87" s="17">
        <f t="shared" si="93"/>
        <v>0.125</v>
      </c>
      <c r="H87" s="17">
        <v>0.57999999999999996</v>
      </c>
      <c r="I87" s="17">
        <v>0</v>
      </c>
      <c r="J87" s="19">
        <v>0.70499999999999996</v>
      </c>
      <c r="K87" s="17">
        <v>0</v>
      </c>
      <c r="L87" s="17">
        <v>0.125</v>
      </c>
      <c r="M87" s="17">
        <v>0.57999999999999996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23">
        <v>0.7</v>
      </c>
      <c r="AE87" s="19">
        <f t="shared" si="94"/>
        <v>0.58699999999999997</v>
      </c>
      <c r="AF87" s="17">
        <v>0</v>
      </c>
      <c r="AG87" s="19">
        <f t="shared" si="95"/>
        <v>0.104</v>
      </c>
      <c r="AH87" s="19">
        <f t="shared" si="96"/>
        <v>0.48299999999999998</v>
      </c>
      <c r="AI87" s="17">
        <v>0</v>
      </c>
      <c r="AJ87" s="19">
        <v>0.58699999999999997</v>
      </c>
      <c r="AK87" s="17">
        <v>0</v>
      </c>
      <c r="AL87" s="17">
        <v>0.104</v>
      </c>
      <c r="AM87" s="17">
        <v>0.48299999999999998</v>
      </c>
      <c r="AN87" s="17">
        <v>0</v>
      </c>
      <c r="AO87" s="53">
        <v>0</v>
      </c>
      <c r="AP87" s="17">
        <v>0</v>
      </c>
      <c r="AQ87" s="17">
        <v>0</v>
      </c>
      <c r="AR87" s="17">
        <v>0</v>
      </c>
      <c r="AS87" s="17">
        <v>0</v>
      </c>
      <c r="AT87" s="53"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17">
        <v>0</v>
      </c>
      <c r="BB87" s="17">
        <v>0</v>
      </c>
      <c r="BC87" s="17">
        <v>0</v>
      </c>
    </row>
    <row r="88" spans="1:57" s="75" customFormat="1" ht="63" x14ac:dyDescent="0.25">
      <c r="A88" s="63" t="s">
        <v>109</v>
      </c>
      <c r="B88" s="22" t="s">
        <v>271</v>
      </c>
      <c r="C88" s="16" t="s">
        <v>219</v>
      </c>
      <c r="D88" s="24">
        <v>0.28799999999999998</v>
      </c>
      <c r="E88" s="24">
        <f t="shared" si="92"/>
        <v>0.26</v>
      </c>
      <c r="F88" s="17">
        <v>0</v>
      </c>
      <c r="G88" s="17">
        <f t="shared" si="93"/>
        <v>4.3999999999999997E-2</v>
      </c>
      <c r="H88" s="17">
        <v>0.216</v>
      </c>
      <c r="I88" s="17">
        <v>0</v>
      </c>
      <c r="J88" s="19">
        <v>0.26</v>
      </c>
      <c r="K88" s="17">
        <v>0</v>
      </c>
      <c r="L88" s="17">
        <v>4.3999999999999997E-2</v>
      </c>
      <c r="M88" s="17">
        <v>0.216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23">
        <v>0.24</v>
      </c>
      <c r="AE88" s="19">
        <f t="shared" si="94"/>
        <v>0.217</v>
      </c>
      <c r="AF88" s="17">
        <v>0</v>
      </c>
      <c r="AG88" s="19">
        <f t="shared" si="95"/>
        <v>3.6999999999999998E-2</v>
      </c>
      <c r="AH88" s="19">
        <f t="shared" si="96"/>
        <v>0.18</v>
      </c>
      <c r="AI88" s="17">
        <v>0</v>
      </c>
      <c r="AJ88" s="19">
        <v>0.217</v>
      </c>
      <c r="AK88" s="17">
        <v>0</v>
      </c>
      <c r="AL88" s="17">
        <v>3.6999999999999998E-2</v>
      </c>
      <c r="AM88" s="17">
        <v>0.18</v>
      </c>
      <c r="AN88" s="17">
        <v>0</v>
      </c>
      <c r="AO88" s="53">
        <v>0</v>
      </c>
      <c r="AP88" s="17">
        <v>0</v>
      </c>
      <c r="AQ88" s="17">
        <v>0</v>
      </c>
      <c r="AR88" s="17">
        <v>0</v>
      </c>
      <c r="AS88" s="17">
        <v>0</v>
      </c>
      <c r="AT88" s="53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17">
        <v>0</v>
      </c>
      <c r="BA88" s="17">
        <v>0</v>
      </c>
      <c r="BB88" s="17">
        <v>0</v>
      </c>
      <c r="BC88" s="17">
        <v>0</v>
      </c>
    </row>
    <row r="89" spans="1:57" s="75" customFormat="1" ht="55.5" customHeight="1" x14ac:dyDescent="0.25">
      <c r="A89" s="63" t="s">
        <v>110</v>
      </c>
      <c r="B89" s="22" t="s">
        <v>296</v>
      </c>
      <c r="C89" s="16" t="s">
        <v>220</v>
      </c>
      <c r="D89" s="24">
        <v>1.0620000000000001</v>
      </c>
      <c r="E89" s="24">
        <f t="shared" si="92"/>
        <v>0.84099999999999997</v>
      </c>
      <c r="F89" s="18">
        <f t="shared" ref="F89:N89" si="97">F90+F91</f>
        <v>0</v>
      </c>
      <c r="G89" s="17">
        <f t="shared" si="93"/>
        <v>0.16500000000000001</v>
      </c>
      <c r="H89" s="17">
        <v>0</v>
      </c>
      <c r="I89" s="18">
        <f t="shared" si="97"/>
        <v>0</v>
      </c>
      <c r="J89" s="17">
        <v>0</v>
      </c>
      <c r="K89" s="18">
        <f t="shared" si="97"/>
        <v>0</v>
      </c>
      <c r="L89" s="17">
        <v>0</v>
      </c>
      <c r="M89" s="17">
        <v>0</v>
      </c>
      <c r="N89" s="18">
        <f t="shared" si="97"/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0.84099999999999997</v>
      </c>
      <c r="Z89" s="17">
        <v>0</v>
      </c>
      <c r="AA89" s="17">
        <v>0.16500000000000001</v>
      </c>
      <c r="AB89" s="17">
        <v>0.67600000000000005</v>
      </c>
      <c r="AC89" s="17">
        <v>0</v>
      </c>
      <c r="AD89" s="23">
        <v>0.88500000000000001</v>
      </c>
      <c r="AE89" s="19">
        <f t="shared" si="94"/>
        <v>0.70099999999999996</v>
      </c>
      <c r="AF89" s="17">
        <v>0</v>
      </c>
      <c r="AG89" s="19">
        <f t="shared" si="95"/>
        <v>0.13800000000000001</v>
      </c>
      <c r="AH89" s="19">
        <f t="shared" si="96"/>
        <v>0.56299999999999994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53">
        <v>0</v>
      </c>
      <c r="AP89" s="17">
        <v>0</v>
      </c>
      <c r="AQ89" s="17">
        <v>0</v>
      </c>
      <c r="AR89" s="17">
        <v>0</v>
      </c>
      <c r="AS89" s="17">
        <v>0</v>
      </c>
      <c r="AT89" s="53">
        <v>0</v>
      </c>
      <c r="AU89" s="17">
        <v>0</v>
      </c>
      <c r="AV89" s="17">
        <v>0</v>
      </c>
      <c r="AW89" s="17">
        <v>0</v>
      </c>
      <c r="AX89" s="17">
        <v>0</v>
      </c>
      <c r="AY89" s="17">
        <v>0.70099999999999996</v>
      </c>
      <c r="AZ89" s="17">
        <v>0</v>
      </c>
      <c r="BA89" s="17">
        <v>0.13800000000000001</v>
      </c>
      <c r="BB89" s="17">
        <v>0.56299999999999994</v>
      </c>
      <c r="BC89" s="17">
        <v>0</v>
      </c>
    </row>
    <row r="90" spans="1:57" s="75" customFormat="1" ht="47.25" x14ac:dyDescent="0.25">
      <c r="A90" s="63" t="s">
        <v>111</v>
      </c>
      <c r="B90" s="22" t="s">
        <v>295</v>
      </c>
      <c r="C90" s="16" t="s">
        <v>221</v>
      </c>
      <c r="D90" s="24">
        <v>0.112</v>
      </c>
      <c r="E90" s="24">
        <f t="shared" si="92"/>
        <v>8.3000000000000004E-2</v>
      </c>
      <c r="F90" s="17">
        <v>0</v>
      </c>
      <c r="G90" s="17">
        <f t="shared" si="93"/>
        <v>1.4999999999999999E-2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8.3000000000000004E-2</v>
      </c>
      <c r="Z90" s="17">
        <v>0</v>
      </c>
      <c r="AA90" s="17">
        <v>1.4999999999999999E-2</v>
      </c>
      <c r="AB90" s="17">
        <v>6.8000000000000005E-2</v>
      </c>
      <c r="AC90" s="17">
        <v>0</v>
      </c>
      <c r="AD90" s="23">
        <v>9.4E-2</v>
      </c>
      <c r="AE90" s="19">
        <f t="shared" si="94"/>
        <v>6.9000000000000006E-2</v>
      </c>
      <c r="AF90" s="17">
        <v>0</v>
      </c>
      <c r="AG90" s="19">
        <f t="shared" si="95"/>
        <v>1.2E-2</v>
      </c>
      <c r="AH90" s="19">
        <f t="shared" si="96"/>
        <v>5.7000000000000002E-2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53">
        <v>0</v>
      </c>
      <c r="AP90" s="17">
        <v>0</v>
      </c>
      <c r="AQ90" s="17">
        <v>0</v>
      </c>
      <c r="AR90" s="17">
        <v>0</v>
      </c>
      <c r="AS90" s="17">
        <v>0</v>
      </c>
      <c r="AT90" s="53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6.9000000000000006E-2</v>
      </c>
      <c r="AZ90" s="17">
        <v>0</v>
      </c>
      <c r="BA90" s="17">
        <v>1.2E-2</v>
      </c>
      <c r="BB90" s="17">
        <v>5.7000000000000002E-2</v>
      </c>
      <c r="BC90" s="17">
        <v>0</v>
      </c>
    </row>
    <row r="91" spans="1:57" s="75" customFormat="1" ht="49.5" customHeight="1" x14ac:dyDescent="0.25">
      <c r="A91" s="63" t="s">
        <v>112</v>
      </c>
      <c r="B91" s="22" t="s">
        <v>294</v>
      </c>
      <c r="C91" s="16" t="s">
        <v>222</v>
      </c>
      <c r="D91" s="18">
        <v>0.47899999999999998</v>
      </c>
      <c r="E91" s="24">
        <f t="shared" si="92"/>
        <v>0.72599999999999998</v>
      </c>
      <c r="F91" s="17">
        <v>0</v>
      </c>
      <c r="G91" s="17">
        <f t="shared" si="93"/>
        <v>0.125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0.72599999999999998</v>
      </c>
      <c r="Z91" s="17">
        <v>0</v>
      </c>
      <c r="AA91" s="17">
        <v>0.125</v>
      </c>
      <c r="AB91" s="17">
        <v>0.60099999999999998</v>
      </c>
      <c r="AC91" s="17">
        <v>0</v>
      </c>
      <c r="AD91" s="23">
        <v>0.4</v>
      </c>
      <c r="AE91" s="19">
        <f t="shared" si="94"/>
        <v>0.60499999999999998</v>
      </c>
      <c r="AF91" s="17">
        <v>0</v>
      </c>
      <c r="AG91" s="19">
        <f t="shared" si="95"/>
        <v>0.104</v>
      </c>
      <c r="AH91" s="19">
        <f t="shared" si="96"/>
        <v>0.501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53">
        <v>0</v>
      </c>
      <c r="AP91" s="17">
        <v>0</v>
      </c>
      <c r="AQ91" s="17">
        <v>0</v>
      </c>
      <c r="AR91" s="17">
        <v>0</v>
      </c>
      <c r="AS91" s="17">
        <v>0</v>
      </c>
      <c r="AT91" s="53"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0.60499999999999998</v>
      </c>
      <c r="AZ91" s="17">
        <v>0</v>
      </c>
      <c r="BA91" s="17">
        <v>0.104</v>
      </c>
      <c r="BB91" s="17">
        <v>0.501</v>
      </c>
      <c r="BC91" s="17">
        <v>0</v>
      </c>
    </row>
    <row r="92" spans="1:57" s="75" customFormat="1" ht="58.5" customHeight="1" x14ac:dyDescent="0.25">
      <c r="A92" s="63" t="s">
        <v>113</v>
      </c>
      <c r="B92" s="22" t="s">
        <v>269</v>
      </c>
      <c r="C92" s="16" t="s">
        <v>223</v>
      </c>
      <c r="D92" s="18">
        <v>0.84399999999999997</v>
      </c>
      <c r="E92" s="24">
        <f t="shared" si="92"/>
        <v>0.71799999999999997</v>
      </c>
      <c r="F92" s="18">
        <f t="shared" ref="F92:AN92" si="98">F93</f>
        <v>0</v>
      </c>
      <c r="G92" s="17">
        <f t="shared" si="93"/>
        <v>0.156</v>
      </c>
      <c r="H92" s="17">
        <v>0</v>
      </c>
      <c r="I92" s="18">
        <f t="shared" si="98"/>
        <v>0</v>
      </c>
      <c r="J92" s="17">
        <v>0</v>
      </c>
      <c r="K92" s="18">
        <f t="shared" si="98"/>
        <v>0</v>
      </c>
      <c r="L92" s="17">
        <v>0</v>
      </c>
      <c r="M92" s="17">
        <v>0</v>
      </c>
      <c r="N92" s="18">
        <f t="shared" si="98"/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17">
        <v>0.71799999999999997</v>
      </c>
      <c r="Z92" s="17">
        <v>0</v>
      </c>
      <c r="AA92" s="17">
        <v>0.156</v>
      </c>
      <c r="AB92" s="17">
        <v>0.56200000000000006</v>
      </c>
      <c r="AC92" s="17">
        <v>0</v>
      </c>
      <c r="AD92" s="23">
        <v>0.70399999999999996</v>
      </c>
      <c r="AE92" s="19">
        <f t="shared" si="94"/>
        <v>0.59899999999999998</v>
      </c>
      <c r="AF92" s="18">
        <f t="shared" si="98"/>
        <v>0</v>
      </c>
      <c r="AG92" s="19">
        <f t="shared" si="95"/>
        <v>0.13100000000000001</v>
      </c>
      <c r="AH92" s="19">
        <f t="shared" si="96"/>
        <v>0.46800000000000003</v>
      </c>
      <c r="AI92" s="18">
        <f t="shared" si="98"/>
        <v>0</v>
      </c>
      <c r="AJ92" s="17">
        <v>0</v>
      </c>
      <c r="AK92" s="18">
        <f t="shared" si="98"/>
        <v>0</v>
      </c>
      <c r="AL92" s="17">
        <v>0</v>
      </c>
      <c r="AM92" s="17">
        <v>0</v>
      </c>
      <c r="AN92" s="18">
        <f t="shared" si="98"/>
        <v>0</v>
      </c>
      <c r="AO92" s="53">
        <v>0</v>
      </c>
      <c r="AP92" s="17">
        <v>0</v>
      </c>
      <c r="AQ92" s="17">
        <v>0</v>
      </c>
      <c r="AR92" s="17">
        <v>0</v>
      </c>
      <c r="AS92" s="17">
        <v>0</v>
      </c>
      <c r="AT92" s="53">
        <v>0</v>
      </c>
      <c r="AU92" s="17">
        <v>0</v>
      </c>
      <c r="AV92" s="17">
        <v>0</v>
      </c>
      <c r="AW92" s="17">
        <v>0</v>
      </c>
      <c r="AX92" s="17">
        <v>0</v>
      </c>
      <c r="AY92" s="17">
        <v>0.59899999999999998</v>
      </c>
      <c r="AZ92" s="17">
        <v>0</v>
      </c>
      <c r="BA92" s="17">
        <v>0.13100000000000001</v>
      </c>
      <c r="BB92" s="17">
        <v>0.46800000000000003</v>
      </c>
      <c r="BC92" s="17">
        <v>0</v>
      </c>
    </row>
    <row r="93" spans="1:57" s="75" customFormat="1" ht="60.75" customHeight="1" x14ac:dyDescent="0.25">
      <c r="A93" s="63" t="s">
        <v>114</v>
      </c>
      <c r="B93" s="22" t="s">
        <v>293</v>
      </c>
      <c r="C93" s="16" t="s">
        <v>224</v>
      </c>
      <c r="D93" s="18">
        <v>0.26100000000000001</v>
      </c>
      <c r="E93" s="24">
        <f t="shared" si="92"/>
        <v>0.187</v>
      </c>
      <c r="F93" s="18">
        <f t="shared" ref="F93:AN93" si="99">F94+F95+F96+F97+F98+F99</f>
        <v>0</v>
      </c>
      <c r="G93" s="17">
        <f t="shared" si="93"/>
        <v>4.3999999999999997E-2</v>
      </c>
      <c r="H93" s="17">
        <v>0</v>
      </c>
      <c r="I93" s="18">
        <f t="shared" si="99"/>
        <v>0</v>
      </c>
      <c r="J93" s="17">
        <v>0</v>
      </c>
      <c r="K93" s="18">
        <f t="shared" si="99"/>
        <v>0</v>
      </c>
      <c r="L93" s="17">
        <v>0</v>
      </c>
      <c r="M93" s="17">
        <v>0</v>
      </c>
      <c r="N93" s="18">
        <f t="shared" si="99"/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0.187</v>
      </c>
      <c r="Z93" s="17">
        <v>0</v>
      </c>
      <c r="AA93" s="17">
        <v>4.3999999999999997E-2</v>
      </c>
      <c r="AB93" s="17">
        <v>0.14299999999999999</v>
      </c>
      <c r="AC93" s="17">
        <v>0</v>
      </c>
      <c r="AD93" s="23">
        <v>0.217</v>
      </c>
      <c r="AE93" s="19">
        <f t="shared" si="94"/>
        <v>0.156</v>
      </c>
      <c r="AF93" s="18">
        <f t="shared" si="99"/>
        <v>0</v>
      </c>
      <c r="AG93" s="19">
        <f t="shared" si="95"/>
        <v>3.6999999999999998E-2</v>
      </c>
      <c r="AH93" s="19">
        <f t="shared" si="96"/>
        <v>0.11899999999999999</v>
      </c>
      <c r="AI93" s="18">
        <f t="shared" si="99"/>
        <v>0</v>
      </c>
      <c r="AJ93" s="17">
        <v>0</v>
      </c>
      <c r="AK93" s="18">
        <f t="shared" si="99"/>
        <v>0</v>
      </c>
      <c r="AL93" s="17">
        <v>0</v>
      </c>
      <c r="AM93" s="17">
        <v>0</v>
      </c>
      <c r="AN93" s="18">
        <f t="shared" si="99"/>
        <v>0</v>
      </c>
      <c r="AO93" s="53">
        <v>0</v>
      </c>
      <c r="AP93" s="17">
        <v>0</v>
      </c>
      <c r="AQ93" s="17">
        <v>0</v>
      </c>
      <c r="AR93" s="17">
        <v>0</v>
      </c>
      <c r="AS93" s="17">
        <v>0</v>
      </c>
      <c r="AT93" s="53">
        <v>0</v>
      </c>
      <c r="AU93" s="17">
        <v>0</v>
      </c>
      <c r="AV93" s="17">
        <v>0</v>
      </c>
      <c r="AW93" s="17">
        <v>0</v>
      </c>
      <c r="AX93" s="17">
        <v>0</v>
      </c>
      <c r="AY93" s="17">
        <v>0.156</v>
      </c>
      <c r="AZ93" s="17">
        <v>0</v>
      </c>
      <c r="BA93" s="17">
        <v>3.6999999999999998E-2</v>
      </c>
      <c r="BB93" s="17">
        <v>0.11899999999999999</v>
      </c>
      <c r="BC93" s="17">
        <v>0</v>
      </c>
    </row>
    <row r="94" spans="1:57" s="75" customFormat="1" ht="47.25" x14ac:dyDescent="0.25">
      <c r="A94" s="63" t="s">
        <v>115</v>
      </c>
      <c r="B94" s="22" t="s">
        <v>292</v>
      </c>
      <c r="C94" s="16" t="s">
        <v>225</v>
      </c>
      <c r="D94" s="18">
        <v>0.182</v>
      </c>
      <c r="E94" s="24">
        <f t="shared" si="92"/>
        <v>0.16200000000000001</v>
      </c>
      <c r="F94" s="18">
        <v>0</v>
      </c>
      <c r="G94" s="17">
        <f t="shared" si="93"/>
        <v>3.5000000000000003E-2</v>
      </c>
      <c r="H94" s="17">
        <v>0</v>
      </c>
      <c r="I94" s="18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0.16200000000000001</v>
      </c>
      <c r="Z94" s="17">
        <v>0</v>
      </c>
      <c r="AA94" s="17">
        <v>3.5000000000000003E-2</v>
      </c>
      <c r="AB94" s="17">
        <v>0.127</v>
      </c>
      <c r="AC94" s="17">
        <v>0</v>
      </c>
      <c r="AD94" s="23">
        <v>0.152</v>
      </c>
      <c r="AE94" s="19">
        <f t="shared" si="94"/>
        <v>0.13500000000000001</v>
      </c>
      <c r="AF94" s="18">
        <v>0</v>
      </c>
      <c r="AG94" s="19">
        <f t="shared" si="95"/>
        <v>2.9000000000000001E-2</v>
      </c>
      <c r="AH94" s="19">
        <f t="shared" si="96"/>
        <v>0.106</v>
      </c>
      <c r="AI94" s="18">
        <v>0</v>
      </c>
      <c r="AJ94" s="17">
        <v>0</v>
      </c>
      <c r="AK94" s="18">
        <v>0</v>
      </c>
      <c r="AL94" s="17">
        <v>0</v>
      </c>
      <c r="AM94" s="17">
        <v>0</v>
      </c>
      <c r="AN94" s="18">
        <v>0</v>
      </c>
      <c r="AO94" s="53">
        <v>0</v>
      </c>
      <c r="AP94" s="17">
        <v>0</v>
      </c>
      <c r="AQ94" s="17">
        <v>0</v>
      </c>
      <c r="AR94" s="17">
        <v>0</v>
      </c>
      <c r="AS94" s="17">
        <v>0</v>
      </c>
      <c r="AT94" s="53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0.13500000000000001</v>
      </c>
      <c r="AZ94" s="17">
        <v>0</v>
      </c>
      <c r="BA94" s="17">
        <v>2.9000000000000001E-2</v>
      </c>
      <c r="BB94" s="17">
        <v>0.106</v>
      </c>
      <c r="BC94" s="17">
        <v>0</v>
      </c>
    </row>
    <row r="95" spans="1:57" s="75" customFormat="1" ht="47.25" x14ac:dyDescent="0.25">
      <c r="A95" s="63" t="s">
        <v>116</v>
      </c>
      <c r="B95" s="22" t="s">
        <v>291</v>
      </c>
      <c r="C95" s="16" t="s">
        <v>226</v>
      </c>
      <c r="D95" s="18">
        <v>0.222</v>
      </c>
      <c r="E95" s="24">
        <f t="shared" si="92"/>
        <v>0.13400000000000001</v>
      </c>
      <c r="F95" s="18">
        <v>0</v>
      </c>
      <c r="G95" s="17">
        <f t="shared" si="93"/>
        <v>2.3E-2</v>
      </c>
      <c r="H95" s="17">
        <v>0.111</v>
      </c>
      <c r="I95" s="18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0.13400000000000001</v>
      </c>
      <c r="P95" s="18">
        <v>0</v>
      </c>
      <c r="Q95" s="17">
        <v>2.3E-2</v>
      </c>
      <c r="R95" s="17">
        <v>0.111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23">
        <v>0.185</v>
      </c>
      <c r="AE95" s="19">
        <f t="shared" si="94"/>
        <v>0.112</v>
      </c>
      <c r="AF95" s="18">
        <v>0</v>
      </c>
      <c r="AG95" s="19">
        <f t="shared" si="95"/>
        <v>1.9E-2</v>
      </c>
      <c r="AH95" s="19">
        <f t="shared" si="96"/>
        <v>9.2999999999999999E-2</v>
      </c>
      <c r="AI95" s="18">
        <v>0</v>
      </c>
      <c r="AJ95" s="17">
        <v>0</v>
      </c>
      <c r="AK95" s="18">
        <v>0</v>
      </c>
      <c r="AL95" s="17">
        <v>0</v>
      </c>
      <c r="AM95" s="17">
        <v>0</v>
      </c>
      <c r="AN95" s="18">
        <v>0</v>
      </c>
      <c r="AO95" s="17">
        <v>0.112</v>
      </c>
      <c r="AP95" s="18">
        <v>0</v>
      </c>
      <c r="AQ95" s="17">
        <v>1.9E-2</v>
      </c>
      <c r="AR95" s="17">
        <v>9.2999999999999999E-2</v>
      </c>
      <c r="AS95" s="17">
        <v>0</v>
      </c>
      <c r="AT95" s="53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17">
        <v>0</v>
      </c>
      <c r="BB95" s="17">
        <v>0</v>
      </c>
      <c r="BC95" s="17">
        <v>0</v>
      </c>
    </row>
    <row r="96" spans="1:57" s="75" customFormat="1" ht="47.25" x14ac:dyDescent="0.25">
      <c r="A96" s="63" t="s">
        <v>117</v>
      </c>
      <c r="B96" s="22" t="s">
        <v>290</v>
      </c>
      <c r="C96" s="16" t="s">
        <v>227</v>
      </c>
      <c r="D96" s="18">
        <v>0.188</v>
      </c>
      <c r="E96" s="24">
        <f t="shared" si="92"/>
        <v>0.15</v>
      </c>
      <c r="F96" s="18">
        <v>0</v>
      </c>
      <c r="G96" s="17">
        <f t="shared" si="93"/>
        <v>2.4E-2</v>
      </c>
      <c r="H96" s="17">
        <v>0.126</v>
      </c>
      <c r="I96" s="18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0.15</v>
      </c>
      <c r="P96" s="18">
        <v>0</v>
      </c>
      <c r="Q96" s="17">
        <v>2.4E-2</v>
      </c>
      <c r="R96" s="17">
        <v>0.126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23">
        <v>0.156</v>
      </c>
      <c r="AE96" s="19">
        <f t="shared" si="94"/>
        <v>0.125</v>
      </c>
      <c r="AF96" s="18">
        <v>0</v>
      </c>
      <c r="AG96" s="19">
        <f t="shared" si="95"/>
        <v>0.02</v>
      </c>
      <c r="AH96" s="19">
        <f t="shared" si="96"/>
        <v>0.105</v>
      </c>
      <c r="AI96" s="18">
        <v>0</v>
      </c>
      <c r="AJ96" s="17">
        <v>0</v>
      </c>
      <c r="AK96" s="18">
        <v>0</v>
      </c>
      <c r="AL96" s="17">
        <v>0</v>
      </c>
      <c r="AM96" s="17">
        <v>0</v>
      </c>
      <c r="AN96" s="18">
        <v>0</v>
      </c>
      <c r="AO96" s="17">
        <v>0.125</v>
      </c>
      <c r="AP96" s="18">
        <v>0</v>
      </c>
      <c r="AQ96" s="17">
        <v>0.02</v>
      </c>
      <c r="AR96" s="17">
        <v>0.105</v>
      </c>
      <c r="AS96" s="17">
        <v>0</v>
      </c>
      <c r="AT96" s="53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17">
        <v>0</v>
      </c>
      <c r="BB96" s="17">
        <v>0</v>
      </c>
      <c r="BC96" s="17">
        <v>0</v>
      </c>
    </row>
    <row r="97" spans="1:55" s="75" customFormat="1" ht="47.25" x14ac:dyDescent="0.25">
      <c r="A97" s="63" t="s">
        <v>118</v>
      </c>
      <c r="B97" s="22" t="s">
        <v>272</v>
      </c>
      <c r="C97" s="16" t="s">
        <v>228</v>
      </c>
      <c r="D97" s="18">
        <v>0.46500000000000002</v>
      </c>
      <c r="E97" s="24">
        <f t="shared" si="92"/>
        <v>0.36699999999999999</v>
      </c>
      <c r="F97" s="18">
        <v>0</v>
      </c>
      <c r="G97" s="17">
        <f t="shared" si="93"/>
        <v>4.7E-2</v>
      </c>
      <c r="H97" s="17">
        <v>0.32</v>
      </c>
      <c r="I97" s="18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0.36699999999999999</v>
      </c>
      <c r="P97" s="18">
        <v>0</v>
      </c>
      <c r="Q97" s="17">
        <v>4.7E-2</v>
      </c>
      <c r="R97" s="17">
        <v>0.32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23">
        <v>0.38800000000000001</v>
      </c>
      <c r="AE97" s="19">
        <f t="shared" si="94"/>
        <v>0.30599999999999999</v>
      </c>
      <c r="AF97" s="18">
        <v>0</v>
      </c>
      <c r="AG97" s="19">
        <f t="shared" si="95"/>
        <v>3.9E-2</v>
      </c>
      <c r="AH97" s="19">
        <f t="shared" si="96"/>
        <v>0.26700000000000002</v>
      </c>
      <c r="AI97" s="18">
        <v>0</v>
      </c>
      <c r="AJ97" s="17">
        <v>0</v>
      </c>
      <c r="AK97" s="18">
        <v>0</v>
      </c>
      <c r="AL97" s="17">
        <v>0</v>
      </c>
      <c r="AM97" s="17">
        <v>0</v>
      </c>
      <c r="AN97" s="18">
        <v>0</v>
      </c>
      <c r="AO97" s="17">
        <v>0.30599999999999999</v>
      </c>
      <c r="AP97" s="18">
        <v>0</v>
      </c>
      <c r="AQ97" s="17">
        <v>3.9E-2</v>
      </c>
      <c r="AR97" s="17">
        <v>0.26700000000000002</v>
      </c>
      <c r="AS97" s="17">
        <v>0</v>
      </c>
      <c r="AT97" s="53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17">
        <v>0</v>
      </c>
      <c r="BA97" s="17">
        <v>0</v>
      </c>
      <c r="BB97" s="17">
        <v>0</v>
      </c>
      <c r="BC97" s="17">
        <v>0</v>
      </c>
    </row>
    <row r="98" spans="1:55" s="75" customFormat="1" ht="61.5" customHeight="1" x14ac:dyDescent="0.25">
      <c r="A98" s="63" t="s">
        <v>119</v>
      </c>
      <c r="B98" s="22" t="s">
        <v>289</v>
      </c>
      <c r="C98" s="16" t="s">
        <v>229</v>
      </c>
      <c r="D98" s="18">
        <v>1.3149999999999999</v>
      </c>
      <c r="E98" s="24">
        <f t="shared" si="92"/>
        <v>1.026</v>
      </c>
      <c r="F98" s="18">
        <v>0</v>
      </c>
      <c r="G98" s="17">
        <f t="shared" si="93"/>
        <v>0.152</v>
      </c>
      <c r="H98" s="17">
        <v>0.874</v>
      </c>
      <c r="I98" s="18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1.026</v>
      </c>
      <c r="P98" s="18">
        <v>0</v>
      </c>
      <c r="Q98" s="17">
        <v>0.152</v>
      </c>
      <c r="R98" s="17">
        <v>0.874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23">
        <v>1.0960000000000001</v>
      </c>
      <c r="AE98" s="19">
        <f t="shared" si="94"/>
        <v>0.85399999999999998</v>
      </c>
      <c r="AF98" s="18">
        <v>0</v>
      </c>
      <c r="AG98" s="19">
        <f t="shared" si="95"/>
        <v>0.127</v>
      </c>
      <c r="AH98" s="19">
        <f t="shared" si="96"/>
        <v>0.72699999999999998</v>
      </c>
      <c r="AI98" s="18">
        <v>0</v>
      </c>
      <c r="AJ98" s="17">
        <v>0</v>
      </c>
      <c r="AK98" s="18">
        <v>0</v>
      </c>
      <c r="AL98" s="17">
        <v>0</v>
      </c>
      <c r="AM98" s="17">
        <v>0</v>
      </c>
      <c r="AN98" s="18">
        <v>0</v>
      </c>
      <c r="AO98" s="17">
        <v>0.85399999999999998</v>
      </c>
      <c r="AP98" s="18">
        <v>0</v>
      </c>
      <c r="AQ98" s="17">
        <v>0.127</v>
      </c>
      <c r="AR98" s="17">
        <v>0.72699999999999998</v>
      </c>
      <c r="AS98" s="17">
        <v>0</v>
      </c>
      <c r="AT98" s="53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17">
        <v>0</v>
      </c>
      <c r="BB98" s="17">
        <v>0</v>
      </c>
      <c r="BC98" s="17">
        <v>0</v>
      </c>
    </row>
    <row r="99" spans="1:55" s="75" customFormat="1" ht="54" customHeight="1" x14ac:dyDescent="0.25">
      <c r="A99" s="63" t="s">
        <v>120</v>
      </c>
      <c r="B99" s="22" t="s">
        <v>288</v>
      </c>
      <c r="C99" s="16" t="s">
        <v>230</v>
      </c>
      <c r="D99" s="18">
        <v>0.53900000000000003</v>
      </c>
      <c r="E99" s="24">
        <f t="shared" si="92"/>
        <v>0.4</v>
      </c>
      <c r="F99" s="18">
        <v>0</v>
      </c>
      <c r="G99" s="17">
        <f t="shared" si="93"/>
        <v>5.8000000000000003E-2</v>
      </c>
      <c r="H99" s="17">
        <v>0.34200000000000003</v>
      </c>
      <c r="I99" s="18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0.4</v>
      </c>
      <c r="P99" s="18">
        <v>0</v>
      </c>
      <c r="Q99" s="17">
        <v>5.8000000000000003E-2</v>
      </c>
      <c r="R99" s="17">
        <v>0.34200000000000003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23">
        <v>0.44900000000000001</v>
      </c>
      <c r="AE99" s="19">
        <f t="shared" si="94"/>
        <v>0.33300000000000002</v>
      </c>
      <c r="AF99" s="18">
        <v>0</v>
      </c>
      <c r="AG99" s="19">
        <f t="shared" si="95"/>
        <v>4.8000000000000001E-2</v>
      </c>
      <c r="AH99" s="19">
        <f t="shared" si="96"/>
        <v>0.28499999999999998</v>
      </c>
      <c r="AI99" s="18">
        <v>0</v>
      </c>
      <c r="AJ99" s="17">
        <v>0</v>
      </c>
      <c r="AK99" s="18">
        <v>0</v>
      </c>
      <c r="AL99" s="17">
        <v>0</v>
      </c>
      <c r="AM99" s="17">
        <v>0</v>
      </c>
      <c r="AN99" s="18">
        <v>0</v>
      </c>
      <c r="AO99" s="17">
        <v>0.33300000000000002</v>
      </c>
      <c r="AP99" s="18">
        <v>0</v>
      </c>
      <c r="AQ99" s="17">
        <v>4.8000000000000001E-2</v>
      </c>
      <c r="AR99" s="17">
        <v>0.28499999999999998</v>
      </c>
      <c r="AS99" s="17">
        <v>0</v>
      </c>
      <c r="AT99" s="53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17">
        <v>0</v>
      </c>
      <c r="BB99" s="17">
        <v>0</v>
      </c>
      <c r="BC99" s="17">
        <v>0</v>
      </c>
    </row>
    <row r="100" spans="1:55" s="75" customFormat="1" ht="54" customHeight="1" x14ac:dyDescent="0.25">
      <c r="A100" s="63" t="s">
        <v>121</v>
      </c>
      <c r="B100" s="22" t="s">
        <v>267</v>
      </c>
      <c r="C100" s="16" t="s">
        <v>231</v>
      </c>
      <c r="D100" s="18">
        <v>4.4999999999999998E-2</v>
      </c>
      <c r="E100" s="24">
        <f t="shared" si="92"/>
        <v>4.7E-2</v>
      </c>
      <c r="F100" s="17">
        <v>0</v>
      </c>
      <c r="G100" s="17">
        <f t="shared" si="93"/>
        <v>3.0000000000000001E-3</v>
      </c>
      <c r="H100" s="17">
        <v>4.3999999999999997E-2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4.7E-2</v>
      </c>
      <c r="P100" s="17">
        <v>0</v>
      </c>
      <c r="Q100" s="17">
        <v>3.0000000000000001E-3</v>
      </c>
      <c r="R100" s="17">
        <v>4.3999999999999997E-2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23">
        <v>3.6999999999999998E-2</v>
      </c>
      <c r="AE100" s="19">
        <f t="shared" si="94"/>
        <v>4.2000000000000003E-2</v>
      </c>
      <c r="AF100" s="17">
        <v>0</v>
      </c>
      <c r="AG100" s="19">
        <f t="shared" si="95"/>
        <v>2E-3</v>
      </c>
      <c r="AH100" s="19">
        <f t="shared" si="96"/>
        <v>0.04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4.2000000000000003E-2</v>
      </c>
      <c r="AP100" s="17">
        <v>0</v>
      </c>
      <c r="AQ100" s="17">
        <v>2E-3</v>
      </c>
      <c r="AR100" s="17">
        <v>0.04</v>
      </c>
      <c r="AS100" s="17">
        <v>0</v>
      </c>
      <c r="AT100" s="53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17">
        <v>0</v>
      </c>
      <c r="BB100" s="17">
        <v>0</v>
      </c>
      <c r="BC100" s="17">
        <v>0</v>
      </c>
    </row>
    <row r="101" spans="1:55" s="75" customFormat="1" ht="54" customHeight="1" x14ac:dyDescent="0.25">
      <c r="A101" s="63" t="s">
        <v>122</v>
      </c>
      <c r="B101" s="22" t="s">
        <v>287</v>
      </c>
      <c r="C101" s="16" t="s">
        <v>232</v>
      </c>
      <c r="D101" s="18">
        <v>0.93500000000000005</v>
      </c>
      <c r="E101" s="24">
        <f t="shared" si="92"/>
        <v>1.004</v>
      </c>
      <c r="F101" s="17">
        <v>0</v>
      </c>
      <c r="G101" s="17">
        <f t="shared" si="93"/>
        <v>0.14699999999999999</v>
      </c>
      <c r="H101" s="17">
        <v>0.59499999999999997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0.68500000000000005</v>
      </c>
      <c r="P101" s="17">
        <v>0</v>
      </c>
      <c r="Q101" s="17">
        <v>0.09</v>
      </c>
      <c r="R101" s="17">
        <v>0.59499999999999997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0.31900000000000001</v>
      </c>
      <c r="Z101" s="17">
        <v>0</v>
      </c>
      <c r="AA101" s="17">
        <v>5.7000000000000002E-2</v>
      </c>
      <c r="AB101" s="17">
        <v>0.26200000000000001</v>
      </c>
      <c r="AC101" s="17">
        <v>0</v>
      </c>
      <c r="AD101" s="23">
        <v>0.78</v>
      </c>
      <c r="AE101" s="19">
        <f t="shared" si="94"/>
        <v>0.83699999999999997</v>
      </c>
      <c r="AF101" s="17">
        <v>0</v>
      </c>
      <c r="AG101" s="19">
        <f t="shared" si="95"/>
        <v>0.123</v>
      </c>
      <c r="AH101" s="19">
        <f t="shared" si="96"/>
        <v>0.71399999999999997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0.57099999999999995</v>
      </c>
      <c r="AP101" s="17">
        <v>0</v>
      </c>
      <c r="AQ101" s="17">
        <v>7.4999999999999997E-2</v>
      </c>
      <c r="AR101" s="17">
        <v>0.496</v>
      </c>
      <c r="AS101" s="17">
        <v>0</v>
      </c>
      <c r="AT101" s="53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0.26600000000000001</v>
      </c>
      <c r="AZ101" s="17">
        <v>0</v>
      </c>
      <c r="BA101" s="17">
        <v>4.8000000000000001E-2</v>
      </c>
      <c r="BB101" s="17">
        <v>0.218</v>
      </c>
      <c r="BC101" s="17">
        <v>0</v>
      </c>
    </row>
    <row r="102" spans="1:55" s="75" customFormat="1" ht="54" customHeight="1" x14ac:dyDescent="0.25">
      <c r="A102" s="63" t="s">
        <v>123</v>
      </c>
      <c r="B102" s="22" t="s">
        <v>179</v>
      </c>
      <c r="C102" s="16" t="s">
        <v>233</v>
      </c>
      <c r="D102" s="18">
        <v>0.314</v>
      </c>
      <c r="E102" s="24">
        <f t="shared" si="92"/>
        <v>0.249</v>
      </c>
      <c r="F102" s="17">
        <v>0</v>
      </c>
      <c r="G102" s="17">
        <f t="shared" si="93"/>
        <v>2.5000000000000001E-2</v>
      </c>
      <c r="H102" s="17">
        <v>0.224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0.249</v>
      </c>
      <c r="P102" s="17">
        <v>0</v>
      </c>
      <c r="Q102" s="17">
        <v>2.5000000000000001E-2</v>
      </c>
      <c r="R102" s="17">
        <v>0.224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23">
        <v>0.26200000000000001</v>
      </c>
      <c r="AE102" s="19">
        <f t="shared" si="94"/>
        <v>0.20699999999999999</v>
      </c>
      <c r="AF102" s="17">
        <v>0</v>
      </c>
      <c r="AG102" s="19">
        <f t="shared" si="95"/>
        <v>2.3E-2</v>
      </c>
      <c r="AH102" s="19">
        <f t="shared" si="96"/>
        <v>0.184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v>0.20699999999999999</v>
      </c>
      <c r="AP102" s="17">
        <v>0</v>
      </c>
      <c r="AQ102" s="17">
        <v>2.3E-2</v>
      </c>
      <c r="AR102" s="17">
        <v>0.184</v>
      </c>
      <c r="AS102" s="17">
        <v>0</v>
      </c>
      <c r="AT102" s="53">
        <v>0</v>
      </c>
      <c r="AU102" s="17">
        <v>0</v>
      </c>
      <c r="AV102" s="17">
        <v>0</v>
      </c>
      <c r="AW102" s="17">
        <v>0</v>
      </c>
      <c r="AX102" s="17">
        <v>0</v>
      </c>
      <c r="AY102" s="17">
        <v>0</v>
      </c>
      <c r="AZ102" s="17">
        <v>0</v>
      </c>
      <c r="BA102" s="17">
        <v>0</v>
      </c>
      <c r="BB102" s="17">
        <v>0</v>
      </c>
      <c r="BC102" s="17">
        <v>0</v>
      </c>
    </row>
    <row r="103" spans="1:55" s="75" customFormat="1" ht="78.75" x14ac:dyDescent="0.25">
      <c r="A103" s="63" t="s">
        <v>124</v>
      </c>
      <c r="B103" s="22" t="s">
        <v>273</v>
      </c>
      <c r="C103" s="16" t="s">
        <v>234</v>
      </c>
      <c r="D103" s="18">
        <v>0.127</v>
      </c>
      <c r="E103" s="24">
        <f t="shared" si="92"/>
        <v>9.7000000000000003E-2</v>
      </c>
      <c r="F103" s="17">
        <v>0</v>
      </c>
      <c r="G103" s="17">
        <f t="shared" si="93"/>
        <v>1.4E-2</v>
      </c>
      <c r="H103" s="17">
        <v>8.3000000000000004E-2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9.7000000000000003E-2</v>
      </c>
      <c r="P103" s="17">
        <v>0</v>
      </c>
      <c r="Q103" s="17">
        <v>1.4E-2</v>
      </c>
      <c r="R103" s="17">
        <v>8.3000000000000004E-2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23">
        <v>0.106</v>
      </c>
      <c r="AE103" s="19">
        <f t="shared" si="94"/>
        <v>0.08</v>
      </c>
      <c r="AF103" s="17">
        <v>0</v>
      </c>
      <c r="AG103" s="19">
        <f t="shared" si="95"/>
        <v>1.0999999999999999E-2</v>
      </c>
      <c r="AH103" s="19">
        <f t="shared" si="96"/>
        <v>6.9000000000000006E-2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v>0.08</v>
      </c>
      <c r="AP103" s="17">
        <v>0</v>
      </c>
      <c r="AQ103" s="17">
        <v>1.0999999999999999E-2</v>
      </c>
      <c r="AR103" s="17">
        <v>6.9000000000000006E-2</v>
      </c>
      <c r="AS103" s="17">
        <v>0</v>
      </c>
      <c r="AT103" s="53">
        <v>0</v>
      </c>
      <c r="AU103" s="17">
        <v>0</v>
      </c>
      <c r="AV103" s="17">
        <v>0</v>
      </c>
      <c r="AW103" s="17">
        <v>0</v>
      </c>
      <c r="AX103" s="17">
        <v>0</v>
      </c>
      <c r="AY103" s="17">
        <v>0</v>
      </c>
      <c r="AZ103" s="17">
        <v>0</v>
      </c>
      <c r="BA103" s="17">
        <v>0</v>
      </c>
      <c r="BB103" s="17">
        <v>0</v>
      </c>
      <c r="BC103" s="17">
        <v>0</v>
      </c>
    </row>
    <row r="104" spans="1:55" s="75" customFormat="1" ht="79.5" customHeight="1" x14ac:dyDescent="0.25">
      <c r="A104" s="63" t="s">
        <v>125</v>
      </c>
      <c r="B104" s="22" t="s">
        <v>274</v>
      </c>
      <c r="C104" s="16" t="s">
        <v>235</v>
      </c>
      <c r="D104" s="18">
        <v>0.113</v>
      </c>
      <c r="E104" s="24">
        <f t="shared" si="92"/>
        <v>7.5999999999999998E-2</v>
      </c>
      <c r="F104" s="17">
        <v>0</v>
      </c>
      <c r="G104" s="17">
        <f t="shared" si="93"/>
        <v>1.2999999999999999E-2</v>
      </c>
      <c r="H104" s="17">
        <v>6.3E-2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7.5999999999999998E-2</v>
      </c>
      <c r="P104" s="17">
        <v>0</v>
      </c>
      <c r="Q104" s="17">
        <v>1.2999999999999999E-2</v>
      </c>
      <c r="R104" s="17">
        <v>6.3E-2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23">
        <v>9.4E-2</v>
      </c>
      <c r="AE104" s="19">
        <f t="shared" si="94"/>
        <v>6.3E-2</v>
      </c>
      <c r="AF104" s="17">
        <v>0</v>
      </c>
      <c r="AG104" s="19">
        <f t="shared" si="95"/>
        <v>1.0999999999999999E-2</v>
      </c>
      <c r="AH104" s="19">
        <f t="shared" si="96"/>
        <v>5.1999999999999998E-2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6.3E-2</v>
      </c>
      <c r="AP104" s="17">
        <v>0</v>
      </c>
      <c r="AQ104" s="17">
        <v>1.0999999999999999E-2</v>
      </c>
      <c r="AR104" s="17">
        <v>5.1999999999999998E-2</v>
      </c>
      <c r="AS104" s="17">
        <v>0</v>
      </c>
      <c r="AT104" s="53"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17">
        <v>0</v>
      </c>
      <c r="BB104" s="17">
        <v>0</v>
      </c>
      <c r="BC104" s="17">
        <v>0</v>
      </c>
    </row>
    <row r="105" spans="1:55" s="75" customFormat="1" ht="63" x14ac:dyDescent="0.25">
      <c r="A105" s="63" t="s">
        <v>126</v>
      </c>
      <c r="B105" s="22" t="s">
        <v>275</v>
      </c>
      <c r="C105" s="16" t="s">
        <v>236</v>
      </c>
      <c r="D105" s="18">
        <v>0.42199999999999999</v>
      </c>
      <c r="E105" s="24">
        <f t="shared" si="92"/>
        <v>0.47</v>
      </c>
      <c r="F105" s="17">
        <v>0</v>
      </c>
      <c r="G105" s="17">
        <f t="shared" si="93"/>
        <v>6.3E-2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0.47</v>
      </c>
      <c r="Z105" s="17">
        <v>0</v>
      </c>
      <c r="AA105" s="17">
        <v>6.3E-2</v>
      </c>
      <c r="AB105" s="17">
        <v>0.40699999999999997</v>
      </c>
      <c r="AC105" s="17">
        <v>0</v>
      </c>
      <c r="AD105" s="23">
        <v>0.35099999999999998</v>
      </c>
      <c r="AE105" s="19">
        <f t="shared" si="94"/>
        <v>0.39200000000000002</v>
      </c>
      <c r="AF105" s="17">
        <v>0</v>
      </c>
      <c r="AG105" s="19">
        <f t="shared" si="95"/>
        <v>5.2999999999999999E-2</v>
      </c>
      <c r="AH105" s="19">
        <f t="shared" si="96"/>
        <v>0.33900000000000002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v>0</v>
      </c>
      <c r="AO105" s="53">
        <f t="shared" ref="AO105:AO139" si="100">AO111</f>
        <v>0</v>
      </c>
      <c r="AP105" s="17">
        <v>0</v>
      </c>
      <c r="AQ105" s="17">
        <v>0</v>
      </c>
      <c r="AR105" s="17">
        <v>0</v>
      </c>
      <c r="AS105" s="17">
        <v>0</v>
      </c>
      <c r="AT105" s="53">
        <v>0</v>
      </c>
      <c r="AU105" s="17">
        <v>0</v>
      </c>
      <c r="AV105" s="17">
        <v>0</v>
      </c>
      <c r="AW105" s="17">
        <v>0</v>
      </c>
      <c r="AX105" s="17">
        <v>0</v>
      </c>
      <c r="AY105" s="17">
        <v>0.39200000000000002</v>
      </c>
      <c r="AZ105" s="17">
        <v>0</v>
      </c>
      <c r="BA105" s="17">
        <v>5.2999999999999999E-2</v>
      </c>
      <c r="BB105" s="17">
        <v>0.33900000000000002</v>
      </c>
      <c r="BC105" s="17">
        <v>0</v>
      </c>
    </row>
    <row r="106" spans="1:55" s="75" customFormat="1" ht="63" x14ac:dyDescent="0.25">
      <c r="A106" s="63" t="s">
        <v>127</v>
      </c>
      <c r="B106" s="22" t="s">
        <v>335</v>
      </c>
      <c r="C106" s="16" t="s">
        <v>237</v>
      </c>
      <c r="D106" s="18">
        <v>1.899</v>
      </c>
      <c r="E106" s="24">
        <f t="shared" si="92"/>
        <v>0.9</v>
      </c>
      <c r="F106" s="17">
        <v>0</v>
      </c>
      <c r="G106" s="17">
        <f t="shared" si="93"/>
        <v>0.153</v>
      </c>
      <c r="H106" s="17">
        <v>0.46300000000000002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0.54200000000000004</v>
      </c>
      <c r="U106" s="17">
        <v>0</v>
      </c>
      <c r="V106" s="17">
        <v>7.9000000000000001E-2</v>
      </c>
      <c r="W106" s="17">
        <v>0.46300000000000002</v>
      </c>
      <c r="X106" s="17">
        <v>0</v>
      </c>
      <c r="Y106" s="17">
        <v>0.35799999999999998</v>
      </c>
      <c r="Z106" s="17">
        <v>0</v>
      </c>
      <c r="AA106" s="17">
        <v>7.3999999999999996E-2</v>
      </c>
      <c r="AB106" s="17">
        <v>0.28399999999999997</v>
      </c>
      <c r="AC106" s="17">
        <v>0</v>
      </c>
      <c r="AD106" s="23">
        <v>1.5820000000000001</v>
      </c>
      <c r="AE106" s="19">
        <f t="shared" si="94"/>
        <v>0.75069999999999992</v>
      </c>
      <c r="AF106" s="17">
        <v>0</v>
      </c>
      <c r="AG106" s="19">
        <f t="shared" si="95"/>
        <v>0.128</v>
      </c>
      <c r="AH106" s="19">
        <f t="shared" si="96"/>
        <v>0.622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53">
        <f t="shared" si="100"/>
        <v>0</v>
      </c>
      <c r="AP106" s="17">
        <v>0</v>
      </c>
      <c r="AQ106" s="17">
        <v>0</v>
      </c>
      <c r="AR106" s="17">
        <v>0</v>
      </c>
      <c r="AS106" s="17">
        <v>0</v>
      </c>
      <c r="AT106" s="17">
        <v>0.45169999999999999</v>
      </c>
      <c r="AU106" s="17">
        <v>0</v>
      </c>
      <c r="AV106" s="17">
        <v>6.6000000000000003E-2</v>
      </c>
      <c r="AW106" s="17">
        <v>0.38500000000000001</v>
      </c>
      <c r="AX106" s="17">
        <v>0</v>
      </c>
      <c r="AY106" s="87">
        <v>0.29899999999999999</v>
      </c>
      <c r="AZ106" s="17">
        <v>0</v>
      </c>
      <c r="BA106" s="17">
        <v>6.2E-2</v>
      </c>
      <c r="BB106" s="17">
        <v>0.23699999999999999</v>
      </c>
      <c r="BC106" s="17">
        <v>0</v>
      </c>
    </row>
    <row r="107" spans="1:55" s="75" customFormat="1" ht="63" x14ac:dyDescent="0.25">
      <c r="A107" s="63" t="s">
        <v>128</v>
      </c>
      <c r="B107" s="22" t="s">
        <v>268</v>
      </c>
      <c r="C107" s="16" t="s">
        <v>238</v>
      </c>
      <c r="D107" s="18">
        <v>1.532</v>
      </c>
      <c r="E107" s="24">
        <f t="shared" si="92"/>
        <v>1.2290000000000001</v>
      </c>
      <c r="F107" s="17">
        <v>0</v>
      </c>
      <c r="G107" s="17">
        <f t="shared" si="93"/>
        <v>0.153</v>
      </c>
      <c r="H107" s="17">
        <v>0.48799999999999999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0.54900000000000004</v>
      </c>
      <c r="U107" s="17">
        <v>0</v>
      </c>
      <c r="V107" s="17">
        <v>6.0999999999999999E-2</v>
      </c>
      <c r="W107" s="17">
        <v>0.48799999999999999</v>
      </c>
      <c r="X107" s="17">
        <v>0</v>
      </c>
      <c r="Y107" s="17">
        <v>0.68</v>
      </c>
      <c r="Z107" s="17">
        <v>0</v>
      </c>
      <c r="AA107" s="17">
        <v>9.1999999999999998E-2</v>
      </c>
      <c r="AB107" s="17">
        <v>0.58799999999999997</v>
      </c>
      <c r="AC107" s="17">
        <v>0</v>
      </c>
      <c r="AD107" s="23">
        <v>1.276</v>
      </c>
      <c r="AE107" s="19">
        <f t="shared" si="94"/>
        <v>1.0229999999999999</v>
      </c>
      <c r="AF107" s="17">
        <v>0</v>
      </c>
      <c r="AG107" s="19">
        <f t="shared" si="95"/>
        <v>0.127</v>
      </c>
      <c r="AH107" s="19">
        <f t="shared" si="96"/>
        <v>0.89600000000000002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53">
        <f t="shared" si="100"/>
        <v>0</v>
      </c>
      <c r="AP107" s="17">
        <v>0</v>
      </c>
      <c r="AQ107" s="17">
        <v>0</v>
      </c>
      <c r="AR107" s="17">
        <v>0</v>
      </c>
      <c r="AS107" s="17">
        <v>0</v>
      </c>
      <c r="AT107" s="17">
        <v>0.45700000000000002</v>
      </c>
      <c r="AU107" s="17">
        <v>0</v>
      </c>
      <c r="AV107" s="17">
        <v>5.0999999999999997E-2</v>
      </c>
      <c r="AW107" s="17">
        <v>0.40600000000000003</v>
      </c>
      <c r="AX107" s="17">
        <v>0</v>
      </c>
      <c r="AY107" s="87">
        <v>0.56599999999999995</v>
      </c>
      <c r="AZ107" s="17">
        <v>0</v>
      </c>
      <c r="BA107" s="17">
        <v>7.5999999999999998E-2</v>
      </c>
      <c r="BB107" s="17">
        <v>0.49</v>
      </c>
      <c r="BC107" s="17">
        <v>0</v>
      </c>
    </row>
    <row r="108" spans="1:55" s="75" customFormat="1" ht="54" customHeight="1" x14ac:dyDescent="0.25">
      <c r="A108" s="63" t="s">
        <v>129</v>
      </c>
      <c r="B108" s="22" t="s">
        <v>180</v>
      </c>
      <c r="C108" s="16" t="s">
        <v>239</v>
      </c>
      <c r="D108" s="18">
        <v>0.153</v>
      </c>
      <c r="E108" s="24">
        <f t="shared" si="92"/>
        <v>0.27300000000000002</v>
      </c>
      <c r="F108" s="17">
        <v>0</v>
      </c>
      <c r="G108" s="17">
        <f t="shared" si="93"/>
        <v>0.04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0.27300000000000002</v>
      </c>
      <c r="Z108" s="17">
        <v>0</v>
      </c>
      <c r="AA108" s="17">
        <v>0.04</v>
      </c>
      <c r="AB108" s="17">
        <v>0.23300000000000001</v>
      </c>
      <c r="AC108" s="17">
        <v>0</v>
      </c>
      <c r="AD108" s="23">
        <v>0.127</v>
      </c>
      <c r="AE108" s="19">
        <f t="shared" si="94"/>
        <v>0.22700000000000001</v>
      </c>
      <c r="AF108" s="17">
        <v>0</v>
      </c>
      <c r="AG108" s="19">
        <f t="shared" si="95"/>
        <v>3.3000000000000002E-2</v>
      </c>
      <c r="AH108" s="19">
        <f t="shared" si="96"/>
        <v>0.19400000000000001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53">
        <f t="shared" si="100"/>
        <v>0</v>
      </c>
      <c r="AP108" s="17">
        <v>0</v>
      </c>
      <c r="AQ108" s="17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0.22700000000000001</v>
      </c>
      <c r="AZ108" s="17">
        <v>0</v>
      </c>
      <c r="BA108" s="17">
        <v>3.3000000000000002E-2</v>
      </c>
      <c r="BB108" s="17">
        <v>0.19400000000000001</v>
      </c>
      <c r="BC108" s="17">
        <v>0</v>
      </c>
    </row>
    <row r="109" spans="1:55" s="75" customFormat="1" ht="54" customHeight="1" x14ac:dyDescent="0.25">
      <c r="A109" s="63" t="s">
        <v>130</v>
      </c>
      <c r="B109" s="22" t="s">
        <v>181</v>
      </c>
      <c r="C109" s="16" t="s">
        <v>240</v>
      </c>
      <c r="D109" s="18">
        <v>0.17499999999999999</v>
      </c>
      <c r="E109" s="24">
        <f t="shared" si="92"/>
        <v>0.14099999999999999</v>
      </c>
      <c r="F109" s="17">
        <v>0</v>
      </c>
      <c r="G109" s="17">
        <f t="shared" si="93"/>
        <v>1.7999999999999999E-2</v>
      </c>
      <c r="H109" s="17">
        <v>0.123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0.14099999999999999</v>
      </c>
      <c r="U109" s="17">
        <v>0</v>
      </c>
      <c r="V109" s="17">
        <v>1.7999999999999999E-2</v>
      </c>
      <c r="W109" s="17">
        <v>0.123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23">
        <v>0.14599999999999999</v>
      </c>
      <c r="AE109" s="19">
        <f t="shared" si="94"/>
        <v>0.11799999999999999</v>
      </c>
      <c r="AF109" s="17">
        <v>0</v>
      </c>
      <c r="AG109" s="19">
        <f t="shared" si="95"/>
        <v>1.4999999999999999E-2</v>
      </c>
      <c r="AH109" s="19">
        <f t="shared" si="96"/>
        <v>0.10299999999999999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53">
        <f t="shared" si="100"/>
        <v>0</v>
      </c>
      <c r="AP109" s="17">
        <v>0</v>
      </c>
      <c r="AQ109" s="17">
        <v>0</v>
      </c>
      <c r="AR109" s="17">
        <v>0</v>
      </c>
      <c r="AS109" s="17">
        <v>0</v>
      </c>
      <c r="AT109" s="17">
        <v>0.11799999999999999</v>
      </c>
      <c r="AU109" s="17">
        <v>0</v>
      </c>
      <c r="AV109" s="17">
        <v>1.4999999999999999E-2</v>
      </c>
      <c r="AW109" s="17">
        <v>0.10299999999999999</v>
      </c>
      <c r="AX109" s="17">
        <v>0</v>
      </c>
      <c r="AY109" s="17">
        <v>0</v>
      </c>
      <c r="AZ109" s="17">
        <v>0</v>
      </c>
      <c r="BA109" s="17">
        <v>0</v>
      </c>
      <c r="BB109" s="17">
        <v>0</v>
      </c>
      <c r="BC109" s="17">
        <v>0</v>
      </c>
    </row>
    <row r="110" spans="1:55" s="75" customFormat="1" ht="54" customHeight="1" x14ac:dyDescent="0.25">
      <c r="A110" s="63" t="s">
        <v>131</v>
      </c>
      <c r="B110" s="22" t="s">
        <v>276</v>
      </c>
      <c r="C110" s="16" t="s">
        <v>241</v>
      </c>
      <c r="D110" s="18">
        <v>0.73099999999999998</v>
      </c>
      <c r="E110" s="24">
        <f t="shared" si="92"/>
        <v>0.629</v>
      </c>
      <c r="F110" s="17">
        <v>0</v>
      </c>
      <c r="G110" s="17">
        <f t="shared" si="93"/>
        <v>8.7999999999999995E-2</v>
      </c>
      <c r="H110" s="17">
        <v>0.54100000000000004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0.629</v>
      </c>
      <c r="U110" s="17">
        <v>0</v>
      </c>
      <c r="V110" s="17">
        <v>8.7999999999999995E-2</v>
      </c>
      <c r="W110" s="17">
        <v>0.54100000000000004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23">
        <v>0.61</v>
      </c>
      <c r="AE110" s="19">
        <f t="shared" si="94"/>
        <v>0.52400000000000002</v>
      </c>
      <c r="AF110" s="17">
        <v>0</v>
      </c>
      <c r="AG110" s="19">
        <f t="shared" si="95"/>
        <v>7.2999999999999995E-2</v>
      </c>
      <c r="AH110" s="19">
        <f t="shared" si="96"/>
        <v>0.45100000000000001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53">
        <f t="shared" si="100"/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0.52400000000000002</v>
      </c>
      <c r="AU110" s="17">
        <v>0</v>
      </c>
      <c r="AV110" s="17">
        <v>7.2999999999999995E-2</v>
      </c>
      <c r="AW110" s="17">
        <v>0.45100000000000001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7">
        <v>0</v>
      </c>
    </row>
    <row r="111" spans="1:55" s="75" customFormat="1" ht="54" customHeight="1" x14ac:dyDescent="0.25">
      <c r="A111" s="63" t="s">
        <v>132</v>
      </c>
      <c r="B111" s="22" t="s">
        <v>277</v>
      </c>
      <c r="C111" s="16" t="s">
        <v>242</v>
      </c>
      <c r="D111" s="24">
        <v>1.03</v>
      </c>
      <c r="E111" s="24">
        <f t="shared" si="92"/>
        <v>0.872</v>
      </c>
      <c r="F111" s="17">
        <v>0</v>
      </c>
      <c r="G111" s="17">
        <f t="shared" si="93"/>
        <v>0.12</v>
      </c>
      <c r="H111" s="17">
        <v>0.63200000000000001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0.74099999999999999</v>
      </c>
      <c r="U111" s="17">
        <v>0</v>
      </c>
      <c r="V111" s="17">
        <v>0.109</v>
      </c>
      <c r="W111" s="17">
        <v>0.63200000000000001</v>
      </c>
      <c r="X111" s="17">
        <v>0</v>
      </c>
      <c r="Y111" s="17">
        <v>0.13100000000000001</v>
      </c>
      <c r="Z111" s="17">
        <v>0</v>
      </c>
      <c r="AA111" s="17">
        <v>1.0999999999999999E-2</v>
      </c>
      <c r="AB111" s="17">
        <v>0.12</v>
      </c>
      <c r="AC111" s="17">
        <v>0</v>
      </c>
      <c r="AD111" s="23">
        <v>0.85899999999999999</v>
      </c>
      <c r="AE111" s="19">
        <f t="shared" si="94"/>
        <v>0.72699999999999998</v>
      </c>
      <c r="AF111" s="17">
        <v>0</v>
      </c>
      <c r="AG111" s="19">
        <f t="shared" si="95"/>
        <v>9.9999999999999992E-2</v>
      </c>
      <c r="AH111" s="19">
        <f t="shared" si="96"/>
        <v>0.627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53">
        <f t="shared" si="100"/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0.61799999999999999</v>
      </c>
      <c r="AU111" s="17">
        <v>0</v>
      </c>
      <c r="AV111" s="17">
        <v>9.0999999999999998E-2</v>
      </c>
      <c r="AW111" s="17">
        <v>0.52700000000000002</v>
      </c>
      <c r="AX111" s="17">
        <v>0</v>
      </c>
      <c r="AY111" s="17">
        <v>0.109</v>
      </c>
      <c r="AZ111" s="17">
        <v>0</v>
      </c>
      <c r="BA111" s="17">
        <v>8.9999999999999993E-3</v>
      </c>
      <c r="BB111" s="17">
        <v>0.1</v>
      </c>
      <c r="BC111" s="17">
        <v>0</v>
      </c>
    </row>
    <row r="112" spans="1:55" s="75" customFormat="1" ht="54" customHeight="1" x14ac:dyDescent="0.25">
      <c r="A112" s="63" t="s">
        <v>133</v>
      </c>
      <c r="B112" s="22" t="s">
        <v>286</v>
      </c>
      <c r="C112" s="16" t="s">
        <v>243</v>
      </c>
      <c r="D112" s="18">
        <v>1.3</v>
      </c>
      <c r="E112" s="24">
        <f t="shared" si="92"/>
        <v>1.071</v>
      </c>
      <c r="F112" s="17">
        <v>0</v>
      </c>
      <c r="G112" s="17">
        <f t="shared" si="93"/>
        <v>0.16200000000000001</v>
      </c>
      <c r="H112" s="17">
        <v>0.84899999999999998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1.006</v>
      </c>
      <c r="U112" s="17">
        <v>0</v>
      </c>
      <c r="V112" s="17">
        <v>0.157</v>
      </c>
      <c r="W112" s="17">
        <v>0.84899999999999998</v>
      </c>
      <c r="X112" s="17">
        <v>0</v>
      </c>
      <c r="Y112" s="17">
        <v>6.5000000000000002E-2</v>
      </c>
      <c r="Z112" s="17">
        <v>0</v>
      </c>
      <c r="AA112" s="17">
        <v>5.0000000000000001E-3</v>
      </c>
      <c r="AB112" s="17">
        <v>0.06</v>
      </c>
      <c r="AC112" s="17">
        <v>0</v>
      </c>
      <c r="AD112" s="23">
        <v>1.083</v>
      </c>
      <c r="AE112" s="19">
        <f t="shared" si="94"/>
        <v>0.89200000000000002</v>
      </c>
      <c r="AF112" s="17">
        <v>0</v>
      </c>
      <c r="AG112" s="19">
        <f t="shared" si="95"/>
        <v>0.13500000000000001</v>
      </c>
      <c r="AH112" s="19">
        <f t="shared" si="96"/>
        <v>0.75700000000000001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53">
        <f t="shared" si="100"/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0.83799999999999997</v>
      </c>
      <c r="AU112" s="17">
        <v>0</v>
      </c>
      <c r="AV112" s="17">
        <v>0.13100000000000001</v>
      </c>
      <c r="AW112" s="17">
        <v>0.70699999999999996</v>
      </c>
      <c r="AX112" s="17">
        <v>0</v>
      </c>
      <c r="AY112" s="17">
        <v>5.3999999999999999E-2</v>
      </c>
      <c r="AZ112" s="17">
        <v>0</v>
      </c>
      <c r="BA112" s="17">
        <v>4.0000000000000001E-3</v>
      </c>
      <c r="BB112" s="17">
        <v>0.05</v>
      </c>
      <c r="BC112" s="17">
        <v>0</v>
      </c>
    </row>
    <row r="113" spans="1:55" s="75" customFormat="1" ht="54" customHeight="1" x14ac:dyDescent="0.25">
      <c r="A113" s="63" t="s">
        <v>134</v>
      </c>
      <c r="B113" s="22" t="s">
        <v>285</v>
      </c>
      <c r="C113" s="16" t="s">
        <v>244</v>
      </c>
      <c r="D113" s="18">
        <v>0.52400000000000002</v>
      </c>
      <c r="E113" s="24">
        <f t="shared" si="92"/>
        <v>0.4</v>
      </c>
      <c r="F113" s="17">
        <v>0</v>
      </c>
      <c r="G113" s="17">
        <f t="shared" si="93"/>
        <v>6.6000000000000003E-2</v>
      </c>
      <c r="H113" s="17">
        <v>0.33400000000000002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0.4</v>
      </c>
      <c r="U113" s="17">
        <v>0</v>
      </c>
      <c r="V113" s="17">
        <v>6.6000000000000003E-2</v>
      </c>
      <c r="W113" s="17">
        <v>0.33400000000000002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23">
        <v>0.436</v>
      </c>
      <c r="AE113" s="19">
        <f t="shared" si="94"/>
        <v>0.33300000000000002</v>
      </c>
      <c r="AF113" s="17">
        <v>0</v>
      </c>
      <c r="AG113" s="19">
        <f t="shared" si="95"/>
        <v>5.5E-2</v>
      </c>
      <c r="AH113" s="19">
        <f t="shared" si="96"/>
        <v>0.27800000000000002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53">
        <f t="shared" si="100"/>
        <v>0</v>
      </c>
      <c r="AP113" s="17">
        <v>0</v>
      </c>
      <c r="AQ113" s="17">
        <v>0</v>
      </c>
      <c r="AR113" s="17">
        <v>0</v>
      </c>
      <c r="AS113" s="17">
        <v>0</v>
      </c>
      <c r="AT113" s="17">
        <v>0.33300000000000002</v>
      </c>
      <c r="AU113" s="17">
        <v>0</v>
      </c>
      <c r="AV113" s="17">
        <v>5.5E-2</v>
      </c>
      <c r="AW113" s="17">
        <v>0.27800000000000002</v>
      </c>
      <c r="AX113" s="17">
        <v>0</v>
      </c>
      <c r="AY113" s="17">
        <v>0</v>
      </c>
      <c r="AZ113" s="17">
        <v>0</v>
      </c>
      <c r="BA113" s="17">
        <v>0</v>
      </c>
      <c r="BB113" s="17">
        <v>0</v>
      </c>
      <c r="BC113" s="17">
        <v>0</v>
      </c>
    </row>
    <row r="114" spans="1:55" s="75" customFormat="1" ht="63" x14ac:dyDescent="0.25">
      <c r="A114" s="63" t="s">
        <v>135</v>
      </c>
      <c r="B114" s="22" t="s">
        <v>284</v>
      </c>
      <c r="C114" s="16" t="s">
        <v>245</v>
      </c>
      <c r="D114" s="18">
        <v>0.38400000000000001</v>
      </c>
      <c r="E114" s="24">
        <f t="shared" si="92"/>
        <v>0.51800000000000002</v>
      </c>
      <c r="F114" s="17">
        <v>0</v>
      </c>
      <c r="G114" s="17">
        <f t="shared" si="93"/>
        <v>9.4E-2</v>
      </c>
      <c r="H114" s="17">
        <v>0.216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0.253</v>
      </c>
      <c r="U114" s="17">
        <v>0</v>
      </c>
      <c r="V114" s="17">
        <v>3.6999999999999998E-2</v>
      </c>
      <c r="W114" s="17">
        <v>0.216</v>
      </c>
      <c r="X114" s="17">
        <v>0</v>
      </c>
      <c r="Y114" s="17">
        <v>0.26500000000000001</v>
      </c>
      <c r="Z114" s="17">
        <v>0</v>
      </c>
      <c r="AA114" s="17">
        <v>5.7000000000000002E-2</v>
      </c>
      <c r="AB114" s="17">
        <v>0.20799999999999999</v>
      </c>
      <c r="AC114" s="17">
        <v>0</v>
      </c>
      <c r="AD114" s="23">
        <v>0.32</v>
      </c>
      <c r="AE114" s="19">
        <f t="shared" si="94"/>
        <v>0.432</v>
      </c>
      <c r="AF114" s="17">
        <v>0</v>
      </c>
      <c r="AG114" s="19">
        <f t="shared" si="95"/>
        <v>7.9000000000000001E-2</v>
      </c>
      <c r="AH114" s="19">
        <f t="shared" si="96"/>
        <v>0.35299999999999998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53">
        <f t="shared" si="100"/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0.21099999999999999</v>
      </c>
      <c r="AU114" s="17">
        <v>0</v>
      </c>
      <c r="AV114" s="17">
        <v>3.1E-2</v>
      </c>
      <c r="AW114" s="17">
        <v>0.18</v>
      </c>
      <c r="AX114" s="17">
        <v>0</v>
      </c>
      <c r="AY114" s="17">
        <v>0.221</v>
      </c>
      <c r="AZ114" s="17">
        <v>0</v>
      </c>
      <c r="BA114" s="17">
        <v>4.8000000000000001E-2</v>
      </c>
      <c r="BB114" s="17">
        <v>0.17299999999999999</v>
      </c>
      <c r="BC114" s="17">
        <v>0</v>
      </c>
    </row>
    <row r="115" spans="1:55" s="75" customFormat="1" ht="54" customHeight="1" x14ac:dyDescent="0.25">
      <c r="A115" s="63" t="s">
        <v>182</v>
      </c>
      <c r="B115" s="22" t="s">
        <v>283</v>
      </c>
      <c r="C115" s="16" t="s">
        <v>246</v>
      </c>
      <c r="D115" s="18">
        <v>0.63400000000000001</v>
      </c>
      <c r="E115" s="24">
        <f t="shared" si="92"/>
        <v>0.4</v>
      </c>
      <c r="F115" s="17">
        <v>0</v>
      </c>
      <c r="G115" s="17">
        <f t="shared" si="93"/>
        <v>0.05</v>
      </c>
      <c r="H115" s="17">
        <v>0.35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0.4</v>
      </c>
      <c r="U115" s="17">
        <v>0</v>
      </c>
      <c r="V115" s="17">
        <v>0.05</v>
      </c>
      <c r="W115" s="17">
        <v>0.35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23">
        <v>0.52800000000000002</v>
      </c>
      <c r="AE115" s="19">
        <f t="shared" si="94"/>
        <v>0.33300000000000002</v>
      </c>
      <c r="AF115" s="17">
        <v>0</v>
      </c>
      <c r="AG115" s="19">
        <f t="shared" si="95"/>
        <v>4.2000000000000003E-2</v>
      </c>
      <c r="AH115" s="19">
        <f t="shared" si="96"/>
        <v>0.29099999999999998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53">
        <f t="shared" si="100"/>
        <v>0</v>
      </c>
      <c r="AP115" s="17">
        <v>0</v>
      </c>
      <c r="AQ115" s="17">
        <v>0</v>
      </c>
      <c r="AR115" s="17">
        <v>0</v>
      </c>
      <c r="AS115" s="17">
        <v>0</v>
      </c>
      <c r="AT115" s="17">
        <v>0.33300000000000002</v>
      </c>
      <c r="AU115" s="17">
        <v>0</v>
      </c>
      <c r="AV115" s="17">
        <v>4.2000000000000003E-2</v>
      </c>
      <c r="AW115" s="17">
        <v>0.29099999999999998</v>
      </c>
      <c r="AX115" s="17">
        <v>0</v>
      </c>
      <c r="AY115" s="17">
        <v>0</v>
      </c>
      <c r="AZ115" s="17">
        <v>0</v>
      </c>
      <c r="BA115" s="17">
        <v>0</v>
      </c>
      <c r="BB115" s="17">
        <v>0</v>
      </c>
      <c r="BC115" s="17">
        <v>0</v>
      </c>
    </row>
    <row r="116" spans="1:55" s="75" customFormat="1" ht="54" customHeight="1" x14ac:dyDescent="0.25">
      <c r="A116" s="63" t="s">
        <v>183</v>
      </c>
      <c r="B116" s="22" t="s">
        <v>282</v>
      </c>
      <c r="C116" s="16" t="s">
        <v>247</v>
      </c>
      <c r="D116" s="18">
        <v>0.23799999999999999</v>
      </c>
      <c r="E116" s="24">
        <f t="shared" si="92"/>
        <v>0.34099999999999997</v>
      </c>
      <c r="F116" s="17">
        <v>0</v>
      </c>
      <c r="G116" s="17">
        <f t="shared" si="93"/>
        <v>6.6000000000000003E-2</v>
      </c>
      <c r="H116" s="17">
        <v>0.16500000000000001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0.19500000000000001</v>
      </c>
      <c r="U116" s="17">
        <v>0</v>
      </c>
      <c r="V116" s="17">
        <v>0.03</v>
      </c>
      <c r="W116" s="17">
        <v>0.16500000000000001</v>
      </c>
      <c r="X116" s="17">
        <v>0</v>
      </c>
      <c r="Y116" s="17">
        <v>0.14599999999999999</v>
      </c>
      <c r="Z116" s="17">
        <v>0</v>
      </c>
      <c r="AA116" s="17">
        <v>3.5999999999999997E-2</v>
      </c>
      <c r="AB116" s="17">
        <v>0.11</v>
      </c>
      <c r="AC116" s="17">
        <v>0</v>
      </c>
      <c r="AD116" s="23">
        <v>0.19800000000000001</v>
      </c>
      <c r="AE116" s="19">
        <f t="shared" si="94"/>
        <v>0.28300000000000003</v>
      </c>
      <c r="AF116" s="17">
        <v>0</v>
      </c>
      <c r="AG116" s="19">
        <f t="shared" si="95"/>
        <v>5.4000000000000006E-2</v>
      </c>
      <c r="AH116" s="19">
        <f t="shared" si="96"/>
        <v>0.22900000000000001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53">
        <f t="shared" si="100"/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0.16200000000000001</v>
      </c>
      <c r="AU116" s="17">
        <v>0</v>
      </c>
      <c r="AV116" s="17">
        <v>2.5000000000000001E-2</v>
      </c>
      <c r="AW116" s="17">
        <v>0.13700000000000001</v>
      </c>
      <c r="AX116" s="17">
        <v>0</v>
      </c>
      <c r="AY116" s="17">
        <v>0.121</v>
      </c>
      <c r="AZ116" s="17">
        <v>0</v>
      </c>
      <c r="BA116" s="17">
        <v>2.9000000000000001E-2</v>
      </c>
      <c r="BB116" s="17">
        <v>9.1999999999999998E-2</v>
      </c>
      <c r="BC116" s="17">
        <v>0</v>
      </c>
    </row>
    <row r="117" spans="1:55" s="75" customFormat="1" ht="54" customHeight="1" x14ac:dyDescent="0.25">
      <c r="A117" s="63" t="s">
        <v>184</v>
      </c>
      <c r="B117" s="22" t="s">
        <v>281</v>
      </c>
      <c r="C117" s="16" t="s">
        <v>248</v>
      </c>
      <c r="D117" s="18">
        <v>0.96799999999999997</v>
      </c>
      <c r="E117" s="24">
        <f t="shared" si="92"/>
        <v>0.85699999999999998</v>
      </c>
      <c r="F117" s="17">
        <v>0</v>
      </c>
      <c r="G117" s="17">
        <f t="shared" si="93"/>
        <v>0.125</v>
      </c>
      <c r="H117" s="17">
        <v>0.63200000000000001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0.748</v>
      </c>
      <c r="U117" s="17">
        <v>0</v>
      </c>
      <c r="V117" s="17">
        <v>0.11600000000000001</v>
      </c>
      <c r="W117" s="17">
        <v>0.63200000000000001</v>
      </c>
      <c r="X117" s="17">
        <v>0</v>
      </c>
      <c r="Y117" s="17">
        <v>0.109</v>
      </c>
      <c r="Z117" s="17">
        <v>0</v>
      </c>
      <c r="AA117" s="17">
        <v>8.9999999999999993E-3</v>
      </c>
      <c r="AB117" s="17">
        <v>0.1</v>
      </c>
      <c r="AC117" s="17">
        <v>0</v>
      </c>
      <c r="AD117" s="23">
        <v>0.80700000000000005</v>
      </c>
      <c r="AE117" s="19">
        <f t="shared" si="94"/>
        <v>0.71399999999999997</v>
      </c>
      <c r="AF117" s="17">
        <v>0</v>
      </c>
      <c r="AG117" s="19">
        <f t="shared" si="95"/>
        <v>0.10500000000000001</v>
      </c>
      <c r="AH117" s="19">
        <f t="shared" si="96"/>
        <v>0.60899999999999999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53">
        <f t="shared" si="100"/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0.623</v>
      </c>
      <c r="AU117" s="17">
        <v>0</v>
      </c>
      <c r="AV117" s="17">
        <v>9.7000000000000003E-2</v>
      </c>
      <c r="AW117" s="17">
        <v>0.52600000000000002</v>
      </c>
      <c r="AX117" s="17">
        <v>0</v>
      </c>
      <c r="AY117" s="17">
        <v>9.0999999999999998E-2</v>
      </c>
      <c r="AZ117" s="17">
        <v>0</v>
      </c>
      <c r="BA117" s="17">
        <v>8.0000000000000002E-3</v>
      </c>
      <c r="BB117" s="17">
        <v>8.3000000000000004E-2</v>
      </c>
      <c r="BC117" s="17">
        <v>0</v>
      </c>
    </row>
    <row r="118" spans="1:55" s="75" customFormat="1" ht="54" customHeight="1" x14ac:dyDescent="0.25">
      <c r="A118" s="63" t="s">
        <v>185</v>
      </c>
      <c r="B118" s="22" t="s">
        <v>280</v>
      </c>
      <c r="C118" s="16" t="s">
        <v>249</v>
      </c>
      <c r="D118" s="18">
        <v>8.5999999999999993E-2</v>
      </c>
      <c r="E118" s="24">
        <f t="shared" si="92"/>
        <v>0.27900000000000003</v>
      </c>
      <c r="F118" s="17">
        <v>0</v>
      </c>
      <c r="G118" s="17">
        <f t="shared" si="93"/>
        <v>2.1000000000000001E-2</v>
      </c>
      <c r="H118" s="17">
        <v>5.6000000000000001E-2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6.0999999999999999E-2</v>
      </c>
      <c r="U118" s="17">
        <v>0</v>
      </c>
      <c r="V118" s="17">
        <v>5.0000000000000001E-3</v>
      </c>
      <c r="W118" s="17">
        <v>5.6000000000000001E-2</v>
      </c>
      <c r="X118" s="17">
        <v>0</v>
      </c>
      <c r="Y118" s="17">
        <v>0.218</v>
      </c>
      <c r="Z118" s="17">
        <v>0</v>
      </c>
      <c r="AA118" s="17">
        <v>1.6E-2</v>
      </c>
      <c r="AB118" s="17">
        <v>0.20200000000000001</v>
      </c>
      <c r="AC118" s="17">
        <v>0</v>
      </c>
      <c r="AD118" s="23">
        <v>7.1999999999999995E-2</v>
      </c>
      <c r="AE118" s="19">
        <f t="shared" si="94"/>
        <v>0.23299999999999998</v>
      </c>
      <c r="AF118" s="17">
        <v>0</v>
      </c>
      <c r="AG118" s="19">
        <f t="shared" si="95"/>
        <v>1.8000000000000002E-2</v>
      </c>
      <c r="AH118" s="19">
        <f t="shared" si="96"/>
        <v>0.21500000000000002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53">
        <f t="shared" si="100"/>
        <v>0</v>
      </c>
      <c r="AP118" s="17">
        <v>0</v>
      </c>
      <c r="AQ118" s="17">
        <v>0</v>
      </c>
      <c r="AR118" s="17">
        <v>0</v>
      </c>
      <c r="AS118" s="17">
        <v>0</v>
      </c>
      <c r="AT118" s="17">
        <v>5.0999999999999997E-2</v>
      </c>
      <c r="AU118" s="17">
        <v>0</v>
      </c>
      <c r="AV118" s="17">
        <v>4.0000000000000001E-3</v>
      </c>
      <c r="AW118" s="17">
        <v>4.7E-2</v>
      </c>
      <c r="AX118" s="17">
        <v>0</v>
      </c>
      <c r="AY118" s="17">
        <v>0.182</v>
      </c>
      <c r="AZ118" s="17">
        <v>0</v>
      </c>
      <c r="BA118" s="17">
        <v>1.4E-2</v>
      </c>
      <c r="BB118" s="17">
        <v>0.16800000000000001</v>
      </c>
      <c r="BC118" s="17">
        <v>0</v>
      </c>
    </row>
    <row r="119" spans="1:55" s="75" customFormat="1" ht="54" customHeight="1" x14ac:dyDescent="0.25">
      <c r="A119" s="63" t="s">
        <v>186</v>
      </c>
      <c r="B119" s="22" t="s">
        <v>187</v>
      </c>
      <c r="C119" s="16" t="s">
        <v>250</v>
      </c>
      <c r="D119" s="18">
        <v>4.4999999999999998E-2</v>
      </c>
      <c r="E119" s="24">
        <f t="shared" si="92"/>
        <v>8.1000000000000003E-2</v>
      </c>
      <c r="F119" s="17">
        <v>0</v>
      </c>
      <c r="G119" s="17">
        <f t="shared" si="93"/>
        <v>0.01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8.1000000000000003E-2</v>
      </c>
      <c r="Z119" s="17">
        <v>0</v>
      </c>
      <c r="AA119" s="17">
        <v>0.01</v>
      </c>
      <c r="AB119" s="17">
        <v>7.0999999999999994E-2</v>
      </c>
      <c r="AC119" s="17">
        <v>0</v>
      </c>
      <c r="AD119" s="23">
        <v>3.6999999999999998E-2</v>
      </c>
      <c r="AE119" s="19">
        <f t="shared" si="94"/>
        <v>6.7000000000000004E-2</v>
      </c>
      <c r="AF119" s="17">
        <v>0</v>
      </c>
      <c r="AG119" s="19">
        <f t="shared" si="95"/>
        <v>8.0000000000000002E-3</v>
      </c>
      <c r="AH119" s="19">
        <f t="shared" si="96"/>
        <v>5.8999999999999997E-2</v>
      </c>
      <c r="AI119" s="17">
        <v>0</v>
      </c>
      <c r="AJ119" s="17">
        <v>0</v>
      </c>
      <c r="AK119" s="17">
        <v>0</v>
      </c>
      <c r="AL119" s="17">
        <v>0</v>
      </c>
      <c r="AM119" s="17">
        <v>0</v>
      </c>
      <c r="AN119" s="17">
        <v>0</v>
      </c>
      <c r="AO119" s="53">
        <f t="shared" si="100"/>
        <v>0</v>
      </c>
      <c r="AP119" s="17">
        <v>0</v>
      </c>
      <c r="AQ119" s="17">
        <v>0</v>
      </c>
      <c r="AR119" s="17">
        <v>0</v>
      </c>
      <c r="AS119" s="17">
        <v>0</v>
      </c>
      <c r="AT119" s="53">
        <v>0</v>
      </c>
      <c r="AU119" s="17">
        <v>0</v>
      </c>
      <c r="AV119" s="17">
        <v>0</v>
      </c>
      <c r="AW119" s="17">
        <v>0</v>
      </c>
      <c r="AX119" s="17">
        <v>0</v>
      </c>
      <c r="AY119" s="17">
        <v>6.7000000000000004E-2</v>
      </c>
      <c r="AZ119" s="17">
        <v>0</v>
      </c>
      <c r="BA119" s="17">
        <v>8.0000000000000002E-3</v>
      </c>
      <c r="BB119" s="17">
        <v>5.8999999999999997E-2</v>
      </c>
      <c r="BC119" s="17">
        <v>0</v>
      </c>
    </row>
    <row r="120" spans="1:55" s="76" customFormat="1" ht="54" customHeight="1" x14ac:dyDescent="0.25">
      <c r="A120" s="62" t="s">
        <v>57</v>
      </c>
      <c r="B120" s="13" t="s">
        <v>188</v>
      </c>
      <c r="C120" s="7" t="s">
        <v>138</v>
      </c>
      <c r="D120" s="12">
        <f>D121</f>
        <v>0.16400000000000001</v>
      </c>
      <c r="E120" s="10">
        <f t="shared" si="92"/>
        <v>0.16400000000000001</v>
      </c>
      <c r="F120" s="11">
        <v>0</v>
      </c>
      <c r="G120" s="11">
        <f t="shared" si="93"/>
        <v>2.1000000000000001E-2</v>
      </c>
      <c r="H120" s="11">
        <v>0</v>
      </c>
      <c r="I120" s="11">
        <v>0</v>
      </c>
      <c r="J120" s="12">
        <f t="shared" ref="J120" si="101">J121</f>
        <v>0</v>
      </c>
      <c r="K120" s="11">
        <v>0</v>
      </c>
      <c r="L120" s="11">
        <v>0</v>
      </c>
      <c r="M120" s="11">
        <v>0</v>
      </c>
      <c r="N120" s="11">
        <v>0</v>
      </c>
      <c r="O120" s="12">
        <f t="shared" ref="O120" si="102">O121</f>
        <v>0</v>
      </c>
      <c r="P120" s="11">
        <v>0</v>
      </c>
      <c r="Q120" s="11">
        <v>0</v>
      </c>
      <c r="R120" s="11">
        <v>0</v>
      </c>
      <c r="S120" s="11">
        <v>0</v>
      </c>
      <c r="T120" s="12">
        <f t="shared" ref="T120" si="103">T121</f>
        <v>0</v>
      </c>
      <c r="U120" s="11">
        <v>0</v>
      </c>
      <c r="V120" s="11">
        <v>0</v>
      </c>
      <c r="W120" s="11">
        <v>0</v>
      </c>
      <c r="X120" s="11">
        <v>0</v>
      </c>
      <c r="Y120" s="12">
        <f t="shared" ref="Y120" si="104">Y121</f>
        <v>0.16400000000000001</v>
      </c>
      <c r="Z120" s="11">
        <v>0</v>
      </c>
      <c r="AA120" s="11">
        <f>AA121</f>
        <v>2.1000000000000001E-2</v>
      </c>
      <c r="AB120" s="11">
        <f>AB121</f>
        <v>0.14299999999999999</v>
      </c>
      <c r="AC120" s="11">
        <v>0</v>
      </c>
      <c r="AD120" s="11">
        <f>AD121</f>
        <v>0.13700000000000001</v>
      </c>
      <c r="AE120" s="19">
        <f t="shared" si="94"/>
        <v>0.13700000000000001</v>
      </c>
      <c r="AF120" s="11">
        <v>0</v>
      </c>
      <c r="AG120" s="11">
        <v>0</v>
      </c>
      <c r="AH120" s="11">
        <v>0</v>
      </c>
      <c r="AI120" s="11">
        <v>0</v>
      </c>
      <c r="AJ120" s="11">
        <f t="shared" ref="AJ120" si="105">AJ121</f>
        <v>0</v>
      </c>
      <c r="AK120" s="11">
        <v>0</v>
      </c>
      <c r="AL120" s="11">
        <v>0</v>
      </c>
      <c r="AM120" s="11">
        <v>0</v>
      </c>
      <c r="AN120" s="11">
        <v>0</v>
      </c>
      <c r="AO120" s="49">
        <f t="shared" si="100"/>
        <v>0</v>
      </c>
      <c r="AP120" s="11">
        <v>0</v>
      </c>
      <c r="AQ120" s="11">
        <v>0</v>
      </c>
      <c r="AR120" s="11">
        <v>0</v>
      </c>
      <c r="AS120" s="11">
        <v>0</v>
      </c>
      <c r="AT120" s="49">
        <v>0</v>
      </c>
      <c r="AU120" s="11">
        <v>0</v>
      </c>
      <c r="AV120" s="11">
        <v>0</v>
      </c>
      <c r="AW120" s="11">
        <v>0</v>
      </c>
      <c r="AX120" s="11">
        <v>0</v>
      </c>
      <c r="AY120" s="49">
        <f>AY121</f>
        <v>0.13700000000000001</v>
      </c>
      <c r="AZ120" s="11">
        <v>0</v>
      </c>
      <c r="BA120" s="11">
        <f>BA121</f>
        <v>1.7999999999999999E-2</v>
      </c>
      <c r="BB120" s="11">
        <f>BB121</f>
        <v>0.11899999999999999</v>
      </c>
      <c r="BC120" s="11">
        <v>0</v>
      </c>
    </row>
    <row r="121" spans="1:55" s="75" customFormat="1" ht="54" customHeight="1" x14ac:dyDescent="0.25">
      <c r="A121" s="64" t="s">
        <v>189</v>
      </c>
      <c r="B121" s="25" t="s">
        <v>190</v>
      </c>
      <c r="C121" s="16" t="s">
        <v>251</v>
      </c>
      <c r="D121" s="18">
        <v>0.16400000000000001</v>
      </c>
      <c r="E121" s="24">
        <f t="shared" si="92"/>
        <v>0.16400000000000001</v>
      </c>
      <c r="F121" s="17">
        <v>0</v>
      </c>
      <c r="G121" s="17">
        <f t="shared" si="93"/>
        <v>2.1000000000000001E-2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0.16400000000000001</v>
      </c>
      <c r="Z121" s="17">
        <v>0</v>
      </c>
      <c r="AA121" s="17">
        <v>2.1000000000000001E-2</v>
      </c>
      <c r="AB121" s="17">
        <v>0.14299999999999999</v>
      </c>
      <c r="AC121" s="17">
        <v>0</v>
      </c>
      <c r="AD121" s="23">
        <v>0.13700000000000001</v>
      </c>
      <c r="AE121" s="19">
        <f t="shared" si="94"/>
        <v>0.13700000000000001</v>
      </c>
      <c r="AF121" s="17">
        <v>0</v>
      </c>
      <c r="AG121" s="19">
        <f>AL121+AQ121+AV121+BA121</f>
        <v>1.7999999999999999E-2</v>
      </c>
      <c r="AH121" s="19">
        <f>AM121+AR121+AW121+BB121</f>
        <v>0.11899999999999999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53">
        <f t="shared" si="100"/>
        <v>0</v>
      </c>
      <c r="AP121" s="17">
        <v>0</v>
      </c>
      <c r="AQ121" s="17">
        <v>0</v>
      </c>
      <c r="AR121" s="17">
        <v>0</v>
      </c>
      <c r="AS121" s="17">
        <v>0</v>
      </c>
      <c r="AT121" s="53">
        <v>0</v>
      </c>
      <c r="AU121" s="17">
        <v>0</v>
      </c>
      <c r="AV121" s="17">
        <v>0</v>
      </c>
      <c r="AW121" s="17">
        <v>0</v>
      </c>
      <c r="AX121" s="17">
        <v>0</v>
      </c>
      <c r="AY121" s="53">
        <v>0.13700000000000001</v>
      </c>
      <c r="AZ121" s="17">
        <v>0</v>
      </c>
      <c r="BA121" s="17">
        <v>1.7999999999999999E-2</v>
      </c>
      <c r="BB121" s="17">
        <v>0.11899999999999999</v>
      </c>
      <c r="BC121" s="17">
        <v>0</v>
      </c>
    </row>
    <row r="122" spans="1:55" s="76" customFormat="1" ht="63" x14ac:dyDescent="0.25">
      <c r="A122" s="60" t="s">
        <v>191</v>
      </c>
      <c r="B122" s="13" t="s">
        <v>98</v>
      </c>
      <c r="C122" s="7" t="s">
        <v>138</v>
      </c>
      <c r="D122" s="9">
        <v>0</v>
      </c>
      <c r="E122" s="10">
        <f t="shared" si="92"/>
        <v>0</v>
      </c>
      <c r="F122" s="11">
        <v>0</v>
      </c>
      <c r="G122" s="11">
        <f t="shared" si="93"/>
        <v>0</v>
      </c>
      <c r="H122" s="11">
        <v>0</v>
      </c>
      <c r="I122" s="11">
        <v>0</v>
      </c>
      <c r="J122" s="9">
        <v>0</v>
      </c>
      <c r="K122" s="11">
        <v>0</v>
      </c>
      <c r="L122" s="11">
        <v>0</v>
      </c>
      <c r="M122" s="11">
        <v>0</v>
      </c>
      <c r="N122" s="11">
        <v>0</v>
      </c>
      <c r="O122" s="9">
        <v>0</v>
      </c>
      <c r="P122" s="11">
        <v>0</v>
      </c>
      <c r="Q122" s="11">
        <v>0</v>
      </c>
      <c r="R122" s="11">
        <v>0</v>
      </c>
      <c r="S122" s="11">
        <v>0</v>
      </c>
      <c r="T122" s="9">
        <v>0</v>
      </c>
      <c r="U122" s="11">
        <v>0</v>
      </c>
      <c r="V122" s="11">
        <v>0</v>
      </c>
      <c r="W122" s="11">
        <v>0</v>
      </c>
      <c r="X122" s="11">
        <v>0</v>
      </c>
      <c r="Y122" s="9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49">
        <f t="shared" ref="AE122:AR122" si="106">AE128</f>
        <v>4.6989999999999998</v>
      </c>
      <c r="AF122" s="49">
        <f t="shared" si="106"/>
        <v>0</v>
      </c>
      <c r="AG122" s="49">
        <f t="shared" si="106"/>
        <v>0.46199999999999991</v>
      </c>
      <c r="AH122" s="49">
        <f t="shared" si="106"/>
        <v>4.2370000000000001</v>
      </c>
      <c r="AI122" s="49">
        <f t="shared" si="106"/>
        <v>0</v>
      </c>
      <c r="AJ122" s="49">
        <f t="shared" si="106"/>
        <v>0</v>
      </c>
      <c r="AK122" s="49">
        <f t="shared" si="106"/>
        <v>0</v>
      </c>
      <c r="AL122" s="49">
        <f t="shared" si="106"/>
        <v>0</v>
      </c>
      <c r="AM122" s="49">
        <f t="shared" si="106"/>
        <v>0</v>
      </c>
      <c r="AN122" s="49">
        <f t="shared" si="106"/>
        <v>0</v>
      </c>
      <c r="AO122" s="49">
        <f t="shared" si="106"/>
        <v>0</v>
      </c>
      <c r="AP122" s="49">
        <f t="shared" si="106"/>
        <v>0</v>
      </c>
      <c r="AQ122" s="49">
        <f t="shared" si="106"/>
        <v>0</v>
      </c>
      <c r="AR122" s="49">
        <f t="shared" si="106"/>
        <v>0</v>
      </c>
      <c r="AS122" s="11">
        <v>0</v>
      </c>
      <c r="AT122" s="49">
        <f t="shared" ref="AT122:AW127" si="107">AT128</f>
        <v>2.6539999999999999</v>
      </c>
      <c r="AU122" s="11">
        <v>0</v>
      </c>
      <c r="AV122" s="49">
        <f t="shared" si="107"/>
        <v>0.27299999999999991</v>
      </c>
      <c r="AW122" s="49">
        <f t="shared" si="107"/>
        <v>2.3810000000000002</v>
      </c>
      <c r="AX122" s="11">
        <v>0</v>
      </c>
      <c r="AY122" s="49">
        <v>0</v>
      </c>
      <c r="AZ122" s="11">
        <v>0</v>
      </c>
      <c r="BA122" s="11">
        <v>0</v>
      </c>
      <c r="BB122" s="11">
        <v>0</v>
      </c>
      <c r="BC122" s="11">
        <v>0</v>
      </c>
    </row>
    <row r="123" spans="1:55" s="76" customFormat="1" ht="54" customHeight="1" x14ac:dyDescent="0.25">
      <c r="A123" s="60" t="s">
        <v>136</v>
      </c>
      <c r="B123" s="13" t="s">
        <v>192</v>
      </c>
      <c r="C123" s="7" t="s">
        <v>138</v>
      </c>
      <c r="D123" s="9">
        <v>0</v>
      </c>
      <c r="E123" s="10">
        <f t="shared" si="92"/>
        <v>0</v>
      </c>
      <c r="F123" s="11">
        <v>0</v>
      </c>
      <c r="G123" s="11">
        <f t="shared" si="93"/>
        <v>0</v>
      </c>
      <c r="H123" s="11">
        <v>0</v>
      </c>
      <c r="I123" s="11">
        <v>0</v>
      </c>
      <c r="J123" s="9">
        <v>0</v>
      </c>
      <c r="K123" s="11">
        <v>0</v>
      </c>
      <c r="L123" s="11">
        <v>0</v>
      </c>
      <c r="M123" s="11">
        <v>0</v>
      </c>
      <c r="N123" s="11">
        <v>0</v>
      </c>
      <c r="O123" s="9">
        <v>0</v>
      </c>
      <c r="P123" s="11">
        <v>0</v>
      </c>
      <c r="Q123" s="11">
        <v>0</v>
      </c>
      <c r="R123" s="11">
        <v>0</v>
      </c>
      <c r="S123" s="11">
        <v>0</v>
      </c>
      <c r="T123" s="9">
        <v>0</v>
      </c>
      <c r="U123" s="11">
        <v>0</v>
      </c>
      <c r="V123" s="11">
        <v>0</v>
      </c>
      <c r="W123" s="11">
        <v>0</v>
      </c>
      <c r="X123" s="11">
        <v>0</v>
      </c>
      <c r="Y123" s="9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9">
        <v>0</v>
      </c>
      <c r="AF123" s="11">
        <v>0</v>
      </c>
      <c r="AG123" s="11">
        <v>0</v>
      </c>
      <c r="AH123" s="11">
        <v>0</v>
      </c>
      <c r="AI123" s="11">
        <v>0</v>
      </c>
      <c r="AJ123" s="9">
        <v>0</v>
      </c>
      <c r="AK123" s="11">
        <v>0</v>
      </c>
      <c r="AL123" s="11">
        <v>0</v>
      </c>
      <c r="AM123" s="11">
        <v>0</v>
      </c>
      <c r="AN123" s="11">
        <v>0</v>
      </c>
      <c r="AO123" s="49">
        <f t="shared" si="100"/>
        <v>0</v>
      </c>
      <c r="AP123" s="11">
        <v>0</v>
      </c>
      <c r="AQ123" s="11">
        <v>0</v>
      </c>
      <c r="AR123" s="11">
        <v>0</v>
      </c>
      <c r="AS123" s="11">
        <v>0</v>
      </c>
      <c r="AT123" s="49">
        <f t="shared" si="107"/>
        <v>0</v>
      </c>
      <c r="AU123" s="11">
        <v>0</v>
      </c>
      <c r="AV123" s="11">
        <v>0</v>
      </c>
      <c r="AW123" s="11">
        <v>0</v>
      </c>
      <c r="AX123" s="11">
        <v>0</v>
      </c>
      <c r="AY123" s="49">
        <v>0</v>
      </c>
      <c r="AZ123" s="11">
        <v>0</v>
      </c>
      <c r="BA123" s="11">
        <v>0</v>
      </c>
      <c r="BB123" s="11">
        <v>0</v>
      </c>
      <c r="BC123" s="11">
        <v>0</v>
      </c>
    </row>
    <row r="124" spans="1:55" s="76" customFormat="1" ht="63" x14ac:dyDescent="0.25">
      <c r="A124" s="60" t="s">
        <v>137</v>
      </c>
      <c r="B124" s="13" t="s">
        <v>193</v>
      </c>
      <c r="C124" s="7" t="s">
        <v>138</v>
      </c>
      <c r="D124" s="9">
        <v>0</v>
      </c>
      <c r="E124" s="10">
        <f t="shared" si="92"/>
        <v>0</v>
      </c>
      <c r="F124" s="11">
        <v>0</v>
      </c>
      <c r="G124" s="11">
        <f t="shared" si="93"/>
        <v>0</v>
      </c>
      <c r="H124" s="11">
        <v>0</v>
      </c>
      <c r="I124" s="11">
        <v>0</v>
      </c>
      <c r="J124" s="9">
        <v>0</v>
      </c>
      <c r="K124" s="11">
        <v>0</v>
      </c>
      <c r="L124" s="11">
        <v>0</v>
      </c>
      <c r="M124" s="11">
        <v>0</v>
      </c>
      <c r="N124" s="11">
        <v>0</v>
      </c>
      <c r="O124" s="9">
        <v>0</v>
      </c>
      <c r="P124" s="11">
        <v>0</v>
      </c>
      <c r="Q124" s="11">
        <v>0</v>
      </c>
      <c r="R124" s="11">
        <v>0</v>
      </c>
      <c r="S124" s="11">
        <v>0</v>
      </c>
      <c r="T124" s="9">
        <v>0</v>
      </c>
      <c r="U124" s="11">
        <v>0</v>
      </c>
      <c r="V124" s="11">
        <v>0</v>
      </c>
      <c r="W124" s="11">
        <v>0</v>
      </c>
      <c r="X124" s="11">
        <v>0</v>
      </c>
      <c r="Y124" s="9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9">
        <v>0</v>
      </c>
      <c r="AF124" s="11">
        <v>0</v>
      </c>
      <c r="AG124" s="11">
        <v>0</v>
      </c>
      <c r="AH124" s="11">
        <v>0</v>
      </c>
      <c r="AI124" s="11">
        <v>0</v>
      </c>
      <c r="AJ124" s="9">
        <v>0</v>
      </c>
      <c r="AK124" s="11">
        <v>0</v>
      </c>
      <c r="AL124" s="11">
        <v>0</v>
      </c>
      <c r="AM124" s="11">
        <v>0</v>
      </c>
      <c r="AN124" s="11">
        <v>0</v>
      </c>
      <c r="AO124" s="49">
        <f t="shared" si="100"/>
        <v>0</v>
      </c>
      <c r="AP124" s="11">
        <v>0</v>
      </c>
      <c r="AQ124" s="11">
        <v>0</v>
      </c>
      <c r="AR124" s="11">
        <v>0</v>
      </c>
      <c r="AS124" s="11">
        <v>0</v>
      </c>
      <c r="AT124" s="49">
        <f t="shared" si="107"/>
        <v>0</v>
      </c>
      <c r="AU124" s="11">
        <v>0</v>
      </c>
      <c r="AV124" s="11">
        <v>0</v>
      </c>
      <c r="AW124" s="11">
        <v>0</v>
      </c>
      <c r="AX124" s="11">
        <v>0</v>
      </c>
      <c r="AY124" s="49">
        <v>0</v>
      </c>
      <c r="AZ124" s="11">
        <v>0</v>
      </c>
      <c r="BA124" s="11">
        <v>0</v>
      </c>
      <c r="BB124" s="11">
        <v>0</v>
      </c>
      <c r="BC124" s="11">
        <v>0</v>
      </c>
    </row>
    <row r="125" spans="1:55" s="76" customFormat="1" ht="94.5" x14ac:dyDescent="0.25">
      <c r="A125" s="60" t="s">
        <v>58</v>
      </c>
      <c r="B125" s="13" t="s">
        <v>99</v>
      </c>
      <c r="C125" s="7" t="s">
        <v>138</v>
      </c>
      <c r="D125" s="9">
        <v>0</v>
      </c>
      <c r="E125" s="10">
        <f t="shared" si="92"/>
        <v>0</v>
      </c>
      <c r="F125" s="11">
        <v>0</v>
      </c>
      <c r="G125" s="11">
        <f t="shared" si="93"/>
        <v>0</v>
      </c>
      <c r="H125" s="11">
        <v>0</v>
      </c>
      <c r="I125" s="11">
        <v>0</v>
      </c>
      <c r="J125" s="9">
        <v>0</v>
      </c>
      <c r="K125" s="11">
        <v>0</v>
      </c>
      <c r="L125" s="11">
        <v>0</v>
      </c>
      <c r="M125" s="11">
        <v>0</v>
      </c>
      <c r="N125" s="11">
        <v>0</v>
      </c>
      <c r="O125" s="9">
        <v>0</v>
      </c>
      <c r="P125" s="11">
        <v>0</v>
      </c>
      <c r="Q125" s="11">
        <v>0</v>
      </c>
      <c r="R125" s="11">
        <v>0</v>
      </c>
      <c r="S125" s="11">
        <v>0</v>
      </c>
      <c r="T125" s="9">
        <v>0</v>
      </c>
      <c r="U125" s="11">
        <v>0</v>
      </c>
      <c r="V125" s="11">
        <v>0</v>
      </c>
      <c r="W125" s="11">
        <v>0</v>
      </c>
      <c r="X125" s="11">
        <v>0</v>
      </c>
      <c r="Y125" s="9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9">
        <v>0</v>
      </c>
      <c r="AF125" s="11">
        <v>0</v>
      </c>
      <c r="AG125" s="11">
        <v>0</v>
      </c>
      <c r="AH125" s="11">
        <v>0</v>
      </c>
      <c r="AI125" s="11">
        <v>0</v>
      </c>
      <c r="AJ125" s="9">
        <v>0</v>
      </c>
      <c r="AK125" s="11">
        <v>0</v>
      </c>
      <c r="AL125" s="11">
        <v>0</v>
      </c>
      <c r="AM125" s="11">
        <v>0</v>
      </c>
      <c r="AN125" s="11">
        <v>0</v>
      </c>
      <c r="AO125" s="49">
        <f t="shared" si="100"/>
        <v>0</v>
      </c>
      <c r="AP125" s="11">
        <v>0</v>
      </c>
      <c r="AQ125" s="11">
        <v>0</v>
      </c>
      <c r="AR125" s="11">
        <v>0</v>
      </c>
      <c r="AS125" s="11">
        <v>0</v>
      </c>
      <c r="AT125" s="49">
        <f t="shared" si="107"/>
        <v>0</v>
      </c>
      <c r="AU125" s="11">
        <v>0</v>
      </c>
      <c r="AV125" s="11">
        <v>0</v>
      </c>
      <c r="AW125" s="11">
        <v>0</v>
      </c>
      <c r="AX125" s="11">
        <v>0</v>
      </c>
      <c r="AY125" s="49">
        <v>0</v>
      </c>
      <c r="AZ125" s="11">
        <v>0</v>
      </c>
      <c r="BA125" s="11">
        <v>0</v>
      </c>
      <c r="BB125" s="11">
        <v>0</v>
      </c>
      <c r="BC125" s="11">
        <v>0</v>
      </c>
    </row>
    <row r="126" spans="1:55" s="76" customFormat="1" ht="78.75" x14ac:dyDescent="0.25">
      <c r="A126" s="60" t="s">
        <v>194</v>
      </c>
      <c r="B126" s="13" t="s">
        <v>195</v>
      </c>
      <c r="C126" s="7" t="s">
        <v>138</v>
      </c>
      <c r="D126" s="9">
        <v>0</v>
      </c>
      <c r="E126" s="10">
        <f t="shared" si="92"/>
        <v>0</v>
      </c>
      <c r="F126" s="11">
        <v>0</v>
      </c>
      <c r="G126" s="11">
        <f t="shared" si="93"/>
        <v>0</v>
      </c>
      <c r="H126" s="11">
        <v>0</v>
      </c>
      <c r="I126" s="11">
        <v>0</v>
      </c>
      <c r="J126" s="9">
        <v>0</v>
      </c>
      <c r="K126" s="11">
        <v>0</v>
      </c>
      <c r="L126" s="11">
        <v>0</v>
      </c>
      <c r="M126" s="11">
        <v>0</v>
      </c>
      <c r="N126" s="11">
        <v>0</v>
      </c>
      <c r="O126" s="9">
        <v>0</v>
      </c>
      <c r="P126" s="11">
        <v>0</v>
      </c>
      <c r="Q126" s="11">
        <v>0</v>
      </c>
      <c r="R126" s="11">
        <v>0</v>
      </c>
      <c r="S126" s="11">
        <v>0</v>
      </c>
      <c r="T126" s="9">
        <v>0</v>
      </c>
      <c r="U126" s="11">
        <v>0</v>
      </c>
      <c r="V126" s="11">
        <v>0</v>
      </c>
      <c r="W126" s="11">
        <v>0</v>
      </c>
      <c r="X126" s="11">
        <v>0</v>
      </c>
      <c r="Y126" s="9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49">
        <f t="shared" ref="AE126:AE127" si="108">AE132</f>
        <v>3.3420000000000001</v>
      </c>
      <c r="AF126" s="11">
        <v>0</v>
      </c>
      <c r="AG126" s="49">
        <f t="shared" ref="AG126:AV127" si="109">AG132</f>
        <v>0.40599999999999992</v>
      </c>
      <c r="AH126" s="49">
        <f t="shared" si="109"/>
        <v>2.9359999999999999</v>
      </c>
      <c r="AI126" s="49">
        <f t="shared" si="109"/>
        <v>0</v>
      </c>
      <c r="AJ126" s="49">
        <f t="shared" si="109"/>
        <v>0</v>
      </c>
      <c r="AK126" s="49">
        <f t="shared" si="109"/>
        <v>0</v>
      </c>
      <c r="AL126" s="49">
        <f t="shared" si="109"/>
        <v>0</v>
      </c>
      <c r="AM126" s="49">
        <f t="shared" si="109"/>
        <v>0</v>
      </c>
      <c r="AN126" s="49">
        <f t="shared" si="109"/>
        <v>0</v>
      </c>
      <c r="AO126" s="49">
        <f t="shared" si="109"/>
        <v>0</v>
      </c>
      <c r="AP126" s="49">
        <f t="shared" si="109"/>
        <v>0</v>
      </c>
      <c r="AQ126" s="49">
        <f t="shared" si="109"/>
        <v>0</v>
      </c>
      <c r="AR126" s="49">
        <f t="shared" si="109"/>
        <v>0</v>
      </c>
      <c r="AS126" s="49">
        <f t="shared" si="109"/>
        <v>0</v>
      </c>
      <c r="AT126" s="49">
        <f t="shared" si="107"/>
        <v>2.319</v>
      </c>
      <c r="AU126" s="49">
        <f t="shared" si="109"/>
        <v>0</v>
      </c>
      <c r="AV126" s="49">
        <f t="shared" si="109"/>
        <v>0.27299999999999991</v>
      </c>
      <c r="AW126" s="49">
        <f t="shared" ref="AI126:AW127" si="110">AW132</f>
        <v>2.0460000000000003</v>
      </c>
      <c r="AX126" s="11">
        <v>0</v>
      </c>
      <c r="AY126" s="49">
        <v>0</v>
      </c>
      <c r="AZ126" s="11">
        <v>0</v>
      </c>
      <c r="BA126" s="11">
        <v>0</v>
      </c>
      <c r="BB126" s="11">
        <v>0</v>
      </c>
      <c r="BC126" s="11">
        <v>0</v>
      </c>
    </row>
    <row r="127" spans="1:55" s="76" customFormat="1" ht="78.75" x14ac:dyDescent="0.25">
      <c r="A127" s="60" t="s">
        <v>196</v>
      </c>
      <c r="B127" s="13" t="s">
        <v>197</v>
      </c>
      <c r="C127" s="7" t="s">
        <v>138</v>
      </c>
      <c r="D127" s="9">
        <v>0</v>
      </c>
      <c r="E127" s="10">
        <f t="shared" si="92"/>
        <v>0</v>
      </c>
      <c r="F127" s="11">
        <v>0</v>
      </c>
      <c r="G127" s="11">
        <f t="shared" si="93"/>
        <v>0</v>
      </c>
      <c r="H127" s="11">
        <v>0</v>
      </c>
      <c r="I127" s="11">
        <v>0</v>
      </c>
      <c r="J127" s="9">
        <v>0</v>
      </c>
      <c r="K127" s="11">
        <v>0</v>
      </c>
      <c r="L127" s="11">
        <v>0</v>
      </c>
      <c r="M127" s="11">
        <v>0</v>
      </c>
      <c r="N127" s="11">
        <v>0</v>
      </c>
      <c r="O127" s="9">
        <v>0</v>
      </c>
      <c r="P127" s="11">
        <v>0</v>
      </c>
      <c r="Q127" s="11">
        <v>0</v>
      </c>
      <c r="R127" s="11">
        <v>0</v>
      </c>
      <c r="S127" s="11">
        <v>0</v>
      </c>
      <c r="T127" s="9">
        <v>0</v>
      </c>
      <c r="U127" s="11">
        <v>0</v>
      </c>
      <c r="V127" s="11">
        <v>0</v>
      </c>
      <c r="W127" s="11">
        <v>0</v>
      </c>
      <c r="X127" s="11">
        <v>0</v>
      </c>
      <c r="Y127" s="9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49">
        <f t="shared" si="108"/>
        <v>1.472</v>
      </c>
      <c r="AF127" s="11">
        <v>0</v>
      </c>
      <c r="AG127" s="49">
        <f t="shared" si="109"/>
        <v>0.19399999999999995</v>
      </c>
      <c r="AH127" s="49">
        <f t="shared" si="109"/>
        <v>1.278</v>
      </c>
      <c r="AI127" s="49">
        <f t="shared" si="110"/>
        <v>0</v>
      </c>
      <c r="AJ127" s="49">
        <f t="shared" si="110"/>
        <v>0</v>
      </c>
      <c r="AK127" s="49">
        <f t="shared" si="110"/>
        <v>0</v>
      </c>
      <c r="AL127" s="49">
        <f t="shared" si="110"/>
        <v>0</v>
      </c>
      <c r="AM127" s="49">
        <f t="shared" si="110"/>
        <v>0</v>
      </c>
      <c r="AN127" s="49">
        <f t="shared" si="110"/>
        <v>0</v>
      </c>
      <c r="AO127" s="49">
        <f t="shared" si="110"/>
        <v>0</v>
      </c>
      <c r="AP127" s="49">
        <f t="shared" si="110"/>
        <v>0</v>
      </c>
      <c r="AQ127" s="49">
        <f t="shared" si="110"/>
        <v>0</v>
      </c>
      <c r="AR127" s="49">
        <f t="shared" si="110"/>
        <v>0</v>
      </c>
      <c r="AS127" s="49">
        <f t="shared" si="110"/>
        <v>0</v>
      </c>
      <c r="AT127" s="49">
        <f t="shared" si="107"/>
        <v>1.472</v>
      </c>
      <c r="AU127" s="49">
        <f t="shared" si="110"/>
        <v>0</v>
      </c>
      <c r="AV127" s="49">
        <f t="shared" si="110"/>
        <v>0.19399999999999995</v>
      </c>
      <c r="AW127" s="49">
        <f t="shared" si="110"/>
        <v>1.278</v>
      </c>
      <c r="AX127" s="11">
        <v>0</v>
      </c>
      <c r="AY127" s="49">
        <f t="shared" ref="AY127" si="111">AY133</f>
        <v>0</v>
      </c>
      <c r="AZ127" s="11">
        <v>0</v>
      </c>
      <c r="BA127" s="11">
        <v>0</v>
      </c>
      <c r="BB127" s="11">
        <v>0</v>
      </c>
      <c r="BC127" s="11">
        <v>0</v>
      </c>
    </row>
    <row r="128" spans="1:55" s="76" customFormat="1" ht="54" customHeight="1" x14ac:dyDescent="0.25">
      <c r="A128" s="60" t="s">
        <v>59</v>
      </c>
      <c r="B128" s="13" t="s">
        <v>198</v>
      </c>
      <c r="C128" s="7" t="s">
        <v>138</v>
      </c>
      <c r="D128" s="12">
        <f t="shared" ref="D128" si="112">D129+D130+D131+D132+D136</f>
        <v>5.9279999999999999</v>
      </c>
      <c r="E128" s="10">
        <f t="shared" si="92"/>
        <v>5.6389999999999993</v>
      </c>
      <c r="F128" s="11">
        <v>0</v>
      </c>
      <c r="G128" s="11">
        <f t="shared" si="93"/>
        <v>2.6809999999999996</v>
      </c>
      <c r="H128" s="11">
        <v>0</v>
      </c>
      <c r="I128" s="11">
        <v>0</v>
      </c>
      <c r="J128" s="12">
        <f t="shared" ref="J128" si="113">J129+J130+J131+J132+J136</f>
        <v>0</v>
      </c>
      <c r="K128" s="11">
        <v>0</v>
      </c>
      <c r="L128" s="11">
        <v>0</v>
      </c>
      <c r="M128" s="11">
        <v>0</v>
      </c>
      <c r="N128" s="11">
        <v>0</v>
      </c>
      <c r="O128" s="12">
        <f t="shared" ref="O128" si="114">O129+O130+O131+O132+O136</f>
        <v>0</v>
      </c>
      <c r="P128" s="11">
        <v>0</v>
      </c>
      <c r="Q128" s="11">
        <v>0</v>
      </c>
      <c r="R128" s="11">
        <v>0</v>
      </c>
      <c r="S128" s="11">
        <v>0</v>
      </c>
      <c r="T128" s="12">
        <f>T129+T130+T131+T132+T136</f>
        <v>3.1850000000000001</v>
      </c>
      <c r="U128" s="11">
        <v>0</v>
      </c>
      <c r="V128" s="11">
        <f>V129+V130+V131+V132+V136</f>
        <v>2.4539999999999997</v>
      </c>
      <c r="W128" s="11">
        <f>W129+W130+W131+W132+W136</f>
        <v>0.73100000000000009</v>
      </c>
      <c r="X128" s="11">
        <v>0</v>
      </c>
      <c r="Y128" s="12">
        <f>Y129+Y130+Y131+Y132+Y136</f>
        <v>2.4539999999999997</v>
      </c>
      <c r="Z128" s="11">
        <v>0</v>
      </c>
      <c r="AA128" s="11">
        <f>AA129+AA130+AA131+AA132+AA136</f>
        <v>0.22700000000000001</v>
      </c>
      <c r="AB128" s="11">
        <f>AB129+AB130+AB131+AB132+AB136</f>
        <v>2.2269999999999999</v>
      </c>
      <c r="AC128" s="11">
        <v>0</v>
      </c>
      <c r="AD128" s="11">
        <f>AD129+AD130+AD131</f>
        <v>1.0740000000000001</v>
      </c>
      <c r="AE128" s="11">
        <f>AE129+AE130+AE131+AE132+AE136</f>
        <v>4.6989999999999998</v>
      </c>
      <c r="AF128" s="11">
        <f t="shared" ref="AF128:AW128" si="115">AF129+AF130+AF131+AF132+AF136</f>
        <v>0</v>
      </c>
      <c r="AG128" s="11">
        <f t="shared" si="115"/>
        <v>0.46199999999999991</v>
      </c>
      <c r="AH128" s="11">
        <f t="shared" si="115"/>
        <v>4.2370000000000001</v>
      </c>
      <c r="AI128" s="11">
        <f t="shared" si="115"/>
        <v>0</v>
      </c>
      <c r="AJ128" s="11">
        <f t="shared" si="115"/>
        <v>0</v>
      </c>
      <c r="AK128" s="11">
        <f t="shared" si="115"/>
        <v>0</v>
      </c>
      <c r="AL128" s="11">
        <f t="shared" si="115"/>
        <v>0</v>
      </c>
      <c r="AM128" s="11">
        <f t="shared" si="115"/>
        <v>0</v>
      </c>
      <c r="AN128" s="11">
        <f t="shared" si="115"/>
        <v>0</v>
      </c>
      <c r="AO128" s="11">
        <f t="shared" si="115"/>
        <v>0</v>
      </c>
      <c r="AP128" s="11">
        <f t="shared" si="115"/>
        <v>0</v>
      </c>
      <c r="AQ128" s="11">
        <f t="shared" si="115"/>
        <v>0</v>
      </c>
      <c r="AR128" s="11">
        <f t="shared" si="115"/>
        <v>0</v>
      </c>
      <c r="AS128" s="11">
        <f t="shared" si="115"/>
        <v>0</v>
      </c>
      <c r="AT128" s="11">
        <f t="shared" si="115"/>
        <v>2.6539999999999999</v>
      </c>
      <c r="AU128" s="11">
        <f t="shared" si="115"/>
        <v>0</v>
      </c>
      <c r="AV128" s="11">
        <f t="shared" si="115"/>
        <v>0.27299999999999991</v>
      </c>
      <c r="AW128" s="11">
        <f t="shared" si="115"/>
        <v>2.3810000000000002</v>
      </c>
      <c r="AX128" s="11">
        <v>0</v>
      </c>
      <c r="AY128" s="49">
        <f>AY129+AY130+AY131+AY132+AY136</f>
        <v>2.0449999999999999</v>
      </c>
      <c r="AZ128" s="11">
        <v>0</v>
      </c>
      <c r="BA128" s="11">
        <f>BA129+BA130+BA131+BA132+BA136</f>
        <v>0.189</v>
      </c>
      <c r="BB128" s="11">
        <f>BB129+BB130+BB131+BB132+BB136</f>
        <v>1.8559999999999999</v>
      </c>
      <c r="BC128" s="11">
        <v>0</v>
      </c>
    </row>
    <row r="129" spans="1:55" s="75" customFormat="1" ht="63" x14ac:dyDescent="0.25">
      <c r="A129" s="65" t="s">
        <v>199</v>
      </c>
      <c r="B129" s="26" t="s">
        <v>200</v>
      </c>
      <c r="C129" s="16" t="s">
        <v>252</v>
      </c>
      <c r="D129" s="18">
        <v>0.878</v>
      </c>
      <c r="E129" s="24">
        <f t="shared" si="92"/>
        <v>0.76700000000000002</v>
      </c>
      <c r="F129" s="17">
        <v>0</v>
      </c>
      <c r="G129" s="17">
        <f t="shared" si="93"/>
        <v>1.2E-2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0.76700000000000002</v>
      </c>
      <c r="Z129" s="17">
        <v>0</v>
      </c>
      <c r="AA129" s="17">
        <v>1.2E-2</v>
      </c>
      <c r="AB129" s="17">
        <v>0.755</v>
      </c>
      <c r="AC129" s="17">
        <v>0</v>
      </c>
      <c r="AD129" s="23">
        <v>0.73199999999999998</v>
      </c>
      <c r="AE129" s="19">
        <f t="shared" ref="AE129:AE131" si="116">AJ129+AO129+AT129+AY129</f>
        <v>0.63900000000000001</v>
      </c>
      <c r="AF129" s="17">
        <v>0</v>
      </c>
      <c r="AG129" s="19">
        <f t="shared" ref="AG129:AG131" si="117">AL129+AQ129+AV129+BA129</f>
        <v>0.01</v>
      </c>
      <c r="AH129" s="19">
        <f t="shared" ref="AH129:AH131" si="118">AM129+AR129+AW129+BB129</f>
        <v>0.629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53">
        <f t="shared" si="100"/>
        <v>0</v>
      </c>
      <c r="AP129" s="17">
        <v>0</v>
      </c>
      <c r="AQ129" s="17">
        <v>0</v>
      </c>
      <c r="AR129" s="17">
        <v>0</v>
      </c>
      <c r="AS129" s="17">
        <v>0</v>
      </c>
      <c r="AT129" s="53">
        <v>0</v>
      </c>
      <c r="AU129" s="17">
        <v>0</v>
      </c>
      <c r="AV129" s="17">
        <v>0</v>
      </c>
      <c r="AW129" s="17">
        <v>0</v>
      </c>
      <c r="AX129" s="17">
        <v>0</v>
      </c>
      <c r="AY129" s="53">
        <v>0.63900000000000001</v>
      </c>
      <c r="AZ129" s="17">
        <v>0</v>
      </c>
      <c r="BA129" s="17">
        <v>0.01</v>
      </c>
      <c r="BB129" s="17">
        <v>0.629</v>
      </c>
      <c r="BC129" s="17">
        <v>0</v>
      </c>
    </row>
    <row r="130" spans="1:55" s="75" customFormat="1" ht="63" x14ac:dyDescent="0.25">
      <c r="A130" s="66" t="s">
        <v>201</v>
      </c>
      <c r="B130" s="27" t="s">
        <v>202</v>
      </c>
      <c r="C130" s="16" t="s">
        <v>253</v>
      </c>
      <c r="D130" s="18">
        <v>0.18</v>
      </c>
      <c r="E130" s="24">
        <f t="shared" si="92"/>
        <v>0.13200000000000001</v>
      </c>
      <c r="F130" s="17">
        <v>0</v>
      </c>
      <c r="G130" s="17">
        <f t="shared" si="93"/>
        <v>1.7000000000000001E-2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0.13200000000000001</v>
      </c>
      <c r="Z130" s="17">
        <v>0</v>
      </c>
      <c r="AA130" s="17">
        <v>1.7000000000000001E-2</v>
      </c>
      <c r="AB130" s="17">
        <v>0.115</v>
      </c>
      <c r="AC130" s="17">
        <v>0</v>
      </c>
      <c r="AD130" s="23">
        <v>0.15</v>
      </c>
      <c r="AE130" s="19">
        <f t="shared" si="116"/>
        <v>0.11</v>
      </c>
      <c r="AF130" s="17">
        <v>0</v>
      </c>
      <c r="AG130" s="19">
        <f t="shared" si="117"/>
        <v>1.4E-2</v>
      </c>
      <c r="AH130" s="19">
        <f t="shared" si="118"/>
        <v>9.6000000000000002E-2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53">
        <f t="shared" si="100"/>
        <v>0</v>
      </c>
      <c r="AP130" s="17">
        <v>0</v>
      </c>
      <c r="AQ130" s="17">
        <v>0</v>
      </c>
      <c r="AR130" s="17">
        <v>0</v>
      </c>
      <c r="AS130" s="17">
        <v>0</v>
      </c>
      <c r="AT130" s="53">
        <v>0</v>
      </c>
      <c r="AU130" s="17">
        <v>0</v>
      </c>
      <c r="AV130" s="17">
        <v>0</v>
      </c>
      <c r="AW130" s="17">
        <v>0</v>
      </c>
      <c r="AX130" s="17">
        <v>0</v>
      </c>
      <c r="AY130" s="53">
        <v>0.11</v>
      </c>
      <c r="AZ130" s="17">
        <v>0</v>
      </c>
      <c r="BA130" s="17">
        <v>1.4E-2</v>
      </c>
      <c r="BB130" s="17">
        <v>9.6000000000000002E-2</v>
      </c>
      <c r="BC130" s="17">
        <v>0</v>
      </c>
    </row>
    <row r="131" spans="1:55" s="75" customFormat="1" ht="63" x14ac:dyDescent="0.25">
      <c r="A131" s="65" t="s">
        <v>203</v>
      </c>
      <c r="B131" s="27" t="s">
        <v>204</v>
      </c>
      <c r="C131" s="16" t="s">
        <v>254</v>
      </c>
      <c r="D131" s="18">
        <v>0.23</v>
      </c>
      <c r="E131" s="24">
        <f t="shared" si="92"/>
        <v>0.16400000000000001</v>
      </c>
      <c r="F131" s="17">
        <v>0</v>
      </c>
      <c r="G131" s="17">
        <f t="shared" si="93"/>
        <v>3.7999999999999999E-2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0.16400000000000001</v>
      </c>
      <c r="Z131" s="17">
        <v>0</v>
      </c>
      <c r="AA131" s="17">
        <v>3.7999999999999999E-2</v>
      </c>
      <c r="AB131" s="17">
        <v>0.126</v>
      </c>
      <c r="AC131" s="17">
        <v>0</v>
      </c>
      <c r="AD131" s="23">
        <v>0.192</v>
      </c>
      <c r="AE131" s="19">
        <f t="shared" si="116"/>
        <v>0.13700000000000001</v>
      </c>
      <c r="AF131" s="17">
        <v>0</v>
      </c>
      <c r="AG131" s="19">
        <f t="shared" si="117"/>
        <v>3.2000000000000001E-2</v>
      </c>
      <c r="AH131" s="19">
        <f t="shared" si="118"/>
        <v>0.105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53">
        <f t="shared" si="100"/>
        <v>0</v>
      </c>
      <c r="AP131" s="17">
        <v>0</v>
      </c>
      <c r="AQ131" s="17">
        <v>0</v>
      </c>
      <c r="AR131" s="17">
        <v>0</v>
      </c>
      <c r="AS131" s="17">
        <v>0</v>
      </c>
      <c r="AT131" s="53">
        <v>0</v>
      </c>
      <c r="AU131" s="17">
        <v>0</v>
      </c>
      <c r="AV131" s="17">
        <v>0</v>
      </c>
      <c r="AW131" s="17">
        <v>0</v>
      </c>
      <c r="AX131" s="17">
        <v>0</v>
      </c>
      <c r="AY131" s="53">
        <v>0.13700000000000001</v>
      </c>
      <c r="AZ131" s="17">
        <v>0</v>
      </c>
      <c r="BA131" s="17">
        <v>3.2000000000000001E-2</v>
      </c>
      <c r="BB131" s="17">
        <v>0.105</v>
      </c>
      <c r="BC131" s="17">
        <v>0</v>
      </c>
    </row>
    <row r="132" spans="1:55" s="76" customFormat="1" ht="54" customHeight="1" x14ac:dyDescent="0.25">
      <c r="A132" s="67" t="s">
        <v>139</v>
      </c>
      <c r="B132" s="55" t="s">
        <v>97</v>
      </c>
      <c r="C132" s="7" t="s">
        <v>138</v>
      </c>
      <c r="D132" s="10">
        <f>D133+D134+D135</f>
        <v>4.04</v>
      </c>
      <c r="E132" s="10">
        <f t="shared" si="92"/>
        <v>4.0110000000000001</v>
      </c>
      <c r="F132" s="11">
        <v>0</v>
      </c>
      <c r="G132" s="11">
        <f t="shared" si="93"/>
        <v>2.6139999999999999</v>
      </c>
      <c r="H132" s="11">
        <v>0</v>
      </c>
      <c r="I132" s="11">
        <v>0</v>
      </c>
      <c r="J132" s="10">
        <f t="shared" ref="J132" si="119">J133+J134+J135</f>
        <v>0</v>
      </c>
      <c r="K132" s="11">
        <v>0</v>
      </c>
      <c r="L132" s="11">
        <v>0</v>
      </c>
      <c r="M132" s="11">
        <v>0</v>
      </c>
      <c r="N132" s="11">
        <v>0</v>
      </c>
      <c r="O132" s="10">
        <f t="shared" ref="O132" si="120">O133+O134+O135</f>
        <v>0</v>
      </c>
      <c r="P132" s="11">
        <v>0</v>
      </c>
      <c r="Q132" s="11">
        <v>0</v>
      </c>
      <c r="R132" s="11">
        <v>0</v>
      </c>
      <c r="S132" s="11">
        <v>0</v>
      </c>
      <c r="T132" s="10">
        <f>T133+T134+T135</f>
        <v>2.7829999999999999</v>
      </c>
      <c r="U132" s="11">
        <v>0</v>
      </c>
      <c r="V132" s="11">
        <f>V133+V134+V135</f>
        <v>2.4539999999999997</v>
      </c>
      <c r="W132" s="11">
        <f>W133+W134+W135</f>
        <v>0.32900000000000001</v>
      </c>
      <c r="X132" s="11">
        <v>0</v>
      </c>
      <c r="Y132" s="10">
        <f t="shared" ref="Y132" si="121">Y133+Y134+Y135</f>
        <v>1.228</v>
      </c>
      <c r="Z132" s="11">
        <v>0</v>
      </c>
      <c r="AA132" s="11">
        <f>AA134</f>
        <v>0.16</v>
      </c>
      <c r="AB132" s="11">
        <f>AB134</f>
        <v>1.0680000000000001</v>
      </c>
      <c r="AC132" s="11">
        <v>0</v>
      </c>
      <c r="AD132" s="14">
        <f>AD133+AD134+AD135</f>
        <v>3.367</v>
      </c>
      <c r="AE132" s="9">
        <f t="shared" ref="AE132:AH132" si="122">AE133+AE134+AE135</f>
        <v>3.3420000000000001</v>
      </c>
      <c r="AF132" s="11">
        <v>0</v>
      </c>
      <c r="AG132" s="9">
        <f t="shared" si="122"/>
        <v>0.40599999999999992</v>
      </c>
      <c r="AH132" s="9">
        <f t="shared" si="122"/>
        <v>2.9359999999999999</v>
      </c>
      <c r="AI132" s="11">
        <v>0</v>
      </c>
      <c r="AJ132" s="9">
        <f t="shared" ref="AJ132" si="123">AJ133+AJ134+AJ135</f>
        <v>0</v>
      </c>
      <c r="AK132" s="11">
        <v>0</v>
      </c>
      <c r="AL132" s="11">
        <v>0</v>
      </c>
      <c r="AM132" s="11">
        <v>0</v>
      </c>
      <c r="AN132" s="11">
        <v>0</v>
      </c>
      <c r="AO132" s="49">
        <f t="shared" si="100"/>
        <v>0</v>
      </c>
      <c r="AP132" s="11">
        <v>0</v>
      </c>
      <c r="AQ132" s="11">
        <v>0</v>
      </c>
      <c r="AR132" s="11">
        <v>0</v>
      </c>
      <c r="AS132" s="11">
        <v>0</v>
      </c>
      <c r="AT132" s="9">
        <f t="shared" ref="AT132:AW132" si="124">AT133+AT134+AT135</f>
        <v>2.319</v>
      </c>
      <c r="AU132" s="9">
        <f t="shared" si="124"/>
        <v>0</v>
      </c>
      <c r="AV132" s="9">
        <f t="shared" si="124"/>
        <v>0.27299999999999991</v>
      </c>
      <c r="AW132" s="9">
        <f t="shared" si="124"/>
        <v>2.0460000000000003</v>
      </c>
      <c r="AX132" s="11">
        <v>0</v>
      </c>
      <c r="AY132" s="49">
        <f>AY134</f>
        <v>1.0229999999999999</v>
      </c>
      <c r="AZ132" s="11">
        <v>0</v>
      </c>
      <c r="BA132" s="11">
        <f>BA134</f>
        <v>0.13300000000000001</v>
      </c>
      <c r="BB132" s="11">
        <f>BB134</f>
        <v>0.89</v>
      </c>
      <c r="BC132" s="11">
        <v>0</v>
      </c>
    </row>
    <row r="133" spans="1:55" s="75" customFormat="1" ht="54" customHeight="1" x14ac:dyDescent="0.25">
      <c r="A133" s="68" t="s">
        <v>141</v>
      </c>
      <c r="B133" s="27" t="s">
        <v>205</v>
      </c>
      <c r="C133" s="16" t="s">
        <v>255</v>
      </c>
      <c r="D133" s="24">
        <v>1.77</v>
      </c>
      <c r="E133" s="24">
        <f t="shared" si="92"/>
        <v>1.766</v>
      </c>
      <c r="F133" s="17">
        <v>0</v>
      </c>
      <c r="G133" s="17">
        <f t="shared" si="93"/>
        <v>1.5329999999999999</v>
      </c>
      <c r="H133" s="17">
        <v>0.23300000000000001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1.766</v>
      </c>
      <c r="U133" s="17">
        <v>0</v>
      </c>
      <c r="V133" s="17">
        <v>1.5329999999999999</v>
      </c>
      <c r="W133" s="17">
        <v>0.23300000000000001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23">
        <v>1.4750000000000001</v>
      </c>
      <c r="AE133" s="19">
        <f t="shared" ref="AE133:AE135" si="125">AJ133+AO133+AT133+AY133</f>
        <v>1.472</v>
      </c>
      <c r="AF133" s="17">
        <v>0</v>
      </c>
      <c r="AG133" s="19">
        <f t="shared" ref="AG133:AG135" si="126">AL133+AQ133+AV133+BA133</f>
        <v>0.19399999999999995</v>
      </c>
      <c r="AH133" s="19">
        <f t="shared" ref="AH133:AH135" si="127">AM133+AR133+AW133+BB133</f>
        <v>1.278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53">
        <f t="shared" si="100"/>
        <v>0</v>
      </c>
      <c r="AP133" s="17">
        <v>0</v>
      </c>
      <c r="AQ133" s="17">
        <v>0</v>
      </c>
      <c r="AR133" s="17">
        <v>0</v>
      </c>
      <c r="AS133" s="17">
        <v>0</v>
      </c>
      <c r="AT133" s="17">
        <v>1.472</v>
      </c>
      <c r="AU133" s="17">
        <v>0</v>
      </c>
      <c r="AV133" s="17">
        <f>AT133-AW133</f>
        <v>0.19399999999999995</v>
      </c>
      <c r="AW133" s="17">
        <v>1.278</v>
      </c>
      <c r="AX133" s="17">
        <v>0</v>
      </c>
      <c r="AY133" s="53">
        <v>0</v>
      </c>
      <c r="AZ133" s="17">
        <v>0</v>
      </c>
      <c r="BA133" s="17">
        <v>0</v>
      </c>
      <c r="BB133" s="17">
        <v>0</v>
      </c>
      <c r="BC133" s="17">
        <v>0</v>
      </c>
    </row>
    <row r="134" spans="1:55" s="75" customFormat="1" ht="54" customHeight="1" x14ac:dyDescent="0.25">
      <c r="A134" s="68" t="s">
        <v>142</v>
      </c>
      <c r="B134" s="27" t="s">
        <v>206</v>
      </c>
      <c r="C134" s="16" t="s">
        <v>256</v>
      </c>
      <c r="D134" s="18">
        <v>1.2230000000000001</v>
      </c>
      <c r="E134" s="24">
        <f t="shared" si="92"/>
        <v>1.228</v>
      </c>
      <c r="F134" s="17">
        <v>0</v>
      </c>
      <c r="G134" s="17">
        <f t="shared" si="93"/>
        <v>0.16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1.228</v>
      </c>
      <c r="Z134" s="17">
        <v>0</v>
      </c>
      <c r="AA134" s="17">
        <v>0.16</v>
      </c>
      <c r="AB134" s="17">
        <v>1.0680000000000001</v>
      </c>
      <c r="AC134" s="17">
        <v>0</v>
      </c>
      <c r="AD134" s="23">
        <v>0.873</v>
      </c>
      <c r="AE134" s="19">
        <f t="shared" si="125"/>
        <v>1.0229999999999999</v>
      </c>
      <c r="AF134" s="17">
        <v>0</v>
      </c>
      <c r="AG134" s="19">
        <f t="shared" si="126"/>
        <v>0.13300000000000001</v>
      </c>
      <c r="AH134" s="19">
        <f t="shared" si="127"/>
        <v>0.89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v>0</v>
      </c>
      <c r="AO134" s="53">
        <f t="shared" si="100"/>
        <v>0</v>
      </c>
      <c r="AP134" s="17">
        <v>0</v>
      </c>
      <c r="AQ134" s="17">
        <v>0</v>
      </c>
      <c r="AR134" s="17">
        <v>0</v>
      </c>
      <c r="AS134" s="17">
        <v>0</v>
      </c>
      <c r="AT134" s="17">
        <v>0</v>
      </c>
      <c r="AU134" s="17">
        <v>0</v>
      </c>
      <c r="AV134" s="17">
        <v>0</v>
      </c>
      <c r="AW134" s="17">
        <v>0</v>
      </c>
      <c r="AX134" s="17">
        <v>0</v>
      </c>
      <c r="AY134" s="53">
        <v>1.0229999999999999</v>
      </c>
      <c r="AZ134" s="17">
        <v>0</v>
      </c>
      <c r="BA134" s="17">
        <v>0.13300000000000001</v>
      </c>
      <c r="BB134" s="17">
        <v>0.89</v>
      </c>
      <c r="BC134" s="17">
        <v>0</v>
      </c>
    </row>
    <row r="135" spans="1:55" s="75" customFormat="1" ht="54" customHeight="1" x14ac:dyDescent="0.25">
      <c r="A135" s="68" t="s">
        <v>207</v>
      </c>
      <c r="B135" s="27" t="s">
        <v>208</v>
      </c>
      <c r="C135" s="16" t="s">
        <v>257</v>
      </c>
      <c r="D135" s="18">
        <v>1.0469999999999999</v>
      </c>
      <c r="E135" s="24">
        <f t="shared" si="92"/>
        <v>1.0169999999999999</v>
      </c>
      <c r="F135" s="17">
        <v>0</v>
      </c>
      <c r="G135" s="17">
        <f t="shared" si="93"/>
        <v>0.92100000000000004</v>
      </c>
      <c r="H135" s="17">
        <v>9.6000000000000002E-2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1.0169999999999999</v>
      </c>
      <c r="U135" s="17">
        <v>0</v>
      </c>
      <c r="V135" s="17">
        <v>0.92100000000000004</v>
      </c>
      <c r="W135" s="17">
        <v>9.6000000000000002E-2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23">
        <v>1.0189999999999999</v>
      </c>
      <c r="AE135" s="19">
        <f t="shared" si="125"/>
        <v>0.84699999999999998</v>
      </c>
      <c r="AF135" s="17">
        <v>0</v>
      </c>
      <c r="AG135" s="19">
        <f t="shared" si="126"/>
        <v>7.8999999999999959E-2</v>
      </c>
      <c r="AH135" s="19">
        <f t="shared" si="127"/>
        <v>0.76800000000000002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v>0</v>
      </c>
      <c r="AO135" s="53">
        <f t="shared" si="100"/>
        <v>0</v>
      </c>
      <c r="AP135" s="17">
        <v>0</v>
      </c>
      <c r="AQ135" s="17">
        <v>0</v>
      </c>
      <c r="AR135" s="17">
        <v>0</v>
      </c>
      <c r="AS135" s="17">
        <v>0</v>
      </c>
      <c r="AT135" s="17">
        <v>0.84699999999999998</v>
      </c>
      <c r="AU135" s="17">
        <v>0</v>
      </c>
      <c r="AV135" s="17">
        <f>AT135-AW135</f>
        <v>7.8999999999999959E-2</v>
      </c>
      <c r="AW135" s="17">
        <v>0.76800000000000002</v>
      </c>
      <c r="AX135" s="17">
        <v>0</v>
      </c>
      <c r="AY135" s="53">
        <f t="shared" ref="AY135" si="128">AY141</f>
        <v>0</v>
      </c>
      <c r="AZ135" s="17">
        <v>0</v>
      </c>
      <c r="BA135" s="17">
        <v>0</v>
      </c>
      <c r="BB135" s="17">
        <v>0</v>
      </c>
      <c r="BC135" s="17">
        <v>0</v>
      </c>
    </row>
    <row r="136" spans="1:55" s="76" customFormat="1" ht="54" customHeight="1" x14ac:dyDescent="0.25">
      <c r="A136" s="67" t="s">
        <v>140</v>
      </c>
      <c r="B136" s="28" t="s">
        <v>209</v>
      </c>
      <c r="C136" s="7" t="s">
        <v>138</v>
      </c>
      <c r="D136" s="12">
        <f>D137+D138+D139</f>
        <v>0.6</v>
      </c>
      <c r="E136" s="10">
        <f t="shared" si="92"/>
        <v>0.56499999999999995</v>
      </c>
      <c r="F136" s="11">
        <v>0</v>
      </c>
      <c r="G136" s="11">
        <f t="shared" si="93"/>
        <v>0</v>
      </c>
      <c r="H136" s="11">
        <v>0</v>
      </c>
      <c r="I136" s="11">
        <v>0</v>
      </c>
      <c r="J136" s="12">
        <v>0</v>
      </c>
      <c r="K136" s="11">
        <v>0</v>
      </c>
      <c r="L136" s="11">
        <v>0</v>
      </c>
      <c r="M136" s="11">
        <v>0</v>
      </c>
      <c r="N136" s="11">
        <v>0</v>
      </c>
      <c r="O136" s="12">
        <v>0</v>
      </c>
      <c r="P136" s="11">
        <v>0</v>
      </c>
      <c r="Q136" s="11">
        <v>0</v>
      </c>
      <c r="R136" s="11">
        <v>0</v>
      </c>
      <c r="S136" s="11">
        <v>0</v>
      </c>
      <c r="T136" s="12">
        <f>T137+T138+T139</f>
        <v>0.40200000000000002</v>
      </c>
      <c r="U136" s="11">
        <v>0</v>
      </c>
      <c r="V136" s="11">
        <v>0</v>
      </c>
      <c r="W136" s="11">
        <f>W137+W138+W139</f>
        <v>0.40200000000000002</v>
      </c>
      <c r="X136" s="11">
        <v>0</v>
      </c>
      <c r="Y136" s="12">
        <f>Y137+Y138+Y139</f>
        <v>0.16299999999999998</v>
      </c>
      <c r="Z136" s="11">
        <v>0</v>
      </c>
      <c r="AA136" s="11">
        <v>0</v>
      </c>
      <c r="AB136" s="11">
        <f>AB137+AB138+AB139</f>
        <v>0.16299999999999998</v>
      </c>
      <c r="AC136" s="11">
        <v>0</v>
      </c>
      <c r="AD136" s="14">
        <f>AD137+AD138+AD139</f>
        <v>0.5</v>
      </c>
      <c r="AE136" s="11">
        <f>AE137+AE138+AE139</f>
        <v>0.47100000000000003</v>
      </c>
      <c r="AF136" s="11">
        <v>0</v>
      </c>
      <c r="AG136" s="11">
        <v>0</v>
      </c>
      <c r="AH136" s="11">
        <f>AH137+AH138+AH139</f>
        <v>0.47100000000000003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49">
        <f t="shared" si="100"/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f>AT137+AT138+AT139</f>
        <v>0.33500000000000002</v>
      </c>
      <c r="AU136" s="11">
        <v>0</v>
      </c>
      <c r="AV136" s="11">
        <v>0</v>
      </c>
      <c r="AW136" s="11">
        <f>AW137+AW138+AW139</f>
        <v>0.33500000000000002</v>
      </c>
      <c r="AX136" s="11">
        <v>0</v>
      </c>
      <c r="AY136" s="49">
        <f>AY137+AY138+AY139</f>
        <v>0.13599999999999998</v>
      </c>
      <c r="AZ136" s="11">
        <v>0</v>
      </c>
      <c r="BA136" s="11">
        <v>0</v>
      </c>
      <c r="BB136" s="11">
        <f>BB137+BB138+BB139</f>
        <v>0.13599999999999998</v>
      </c>
      <c r="BC136" s="11">
        <v>0</v>
      </c>
    </row>
    <row r="137" spans="1:55" s="75" customFormat="1" ht="54" customHeight="1" x14ac:dyDescent="0.25">
      <c r="A137" s="69" t="s">
        <v>143</v>
      </c>
      <c r="B137" s="27" t="s">
        <v>210</v>
      </c>
      <c r="C137" s="16" t="s">
        <v>258</v>
      </c>
      <c r="D137" s="18">
        <v>0.35</v>
      </c>
      <c r="E137" s="24">
        <f t="shared" si="92"/>
        <v>0.315</v>
      </c>
      <c r="F137" s="17">
        <v>0</v>
      </c>
      <c r="G137" s="17">
        <f t="shared" si="93"/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0.22900000000000001</v>
      </c>
      <c r="U137" s="17">
        <v>0</v>
      </c>
      <c r="V137" s="17">
        <v>0</v>
      </c>
      <c r="W137" s="17">
        <v>0.22900000000000001</v>
      </c>
      <c r="X137" s="17">
        <v>0</v>
      </c>
      <c r="Y137" s="17">
        <v>8.5999999999999993E-2</v>
      </c>
      <c r="Z137" s="17">
        <v>0</v>
      </c>
      <c r="AA137" s="17">
        <v>0</v>
      </c>
      <c r="AB137" s="17">
        <v>8.5999999999999993E-2</v>
      </c>
      <c r="AC137" s="17">
        <v>0</v>
      </c>
      <c r="AD137" s="18">
        <v>0.29199999999999998</v>
      </c>
      <c r="AE137" s="19">
        <f t="shared" ref="AE137:AE139" si="129">AJ137+AO137+AT137+AY137</f>
        <v>0.26300000000000001</v>
      </c>
      <c r="AF137" s="17">
        <v>0</v>
      </c>
      <c r="AG137" s="19">
        <f t="shared" ref="AG137:AG139" si="130">AL137+AQ137+AV137+BA137</f>
        <v>0</v>
      </c>
      <c r="AH137" s="19">
        <f t="shared" ref="AH137:AH139" si="131">AM137+AR137+AW137+BB137</f>
        <v>0.26300000000000001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v>0</v>
      </c>
      <c r="AO137" s="53">
        <f t="shared" si="100"/>
        <v>0</v>
      </c>
      <c r="AP137" s="17">
        <v>0</v>
      </c>
      <c r="AQ137" s="17">
        <v>0</v>
      </c>
      <c r="AR137" s="17">
        <v>0</v>
      </c>
      <c r="AS137" s="17">
        <v>0</v>
      </c>
      <c r="AT137" s="17">
        <v>0.191</v>
      </c>
      <c r="AU137" s="17">
        <v>0</v>
      </c>
      <c r="AV137" s="17">
        <v>0</v>
      </c>
      <c r="AW137" s="17">
        <v>0.191</v>
      </c>
      <c r="AX137" s="17">
        <v>0</v>
      </c>
      <c r="AY137" s="53">
        <v>7.1999999999999995E-2</v>
      </c>
      <c r="AZ137" s="17">
        <v>0</v>
      </c>
      <c r="BA137" s="17">
        <v>0</v>
      </c>
      <c r="BB137" s="17">
        <v>7.1999999999999995E-2</v>
      </c>
      <c r="BC137" s="17">
        <v>0</v>
      </c>
    </row>
    <row r="138" spans="1:55" s="75" customFormat="1" ht="54" customHeight="1" x14ac:dyDescent="0.25">
      <c r="A138" s="69" t="s">
        <v>144</v>
      </c>
      <c r="B138" s="27" t="s">
        <v>211</v>
      </c>
      <c r="C138" s="16" t="s">
        <v>259</v>
      </c>
      <c r="D138" s="18">
        <v>0.15</v>
      </c>
      <c r="E138" s="24">
        <f t="shared" si="92"/>
        <v>0.15</v>
      </c>
      <c r="F138" s="17">
        <v>0</v>
      </c>
      <c r="G138" s="17">
        <f t="shared" si="93"/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9.8000000000000004E-2</v>
      </c>
      <c r="U138" s="17">
        <v>0</v>
      </c>
      <c r="V138" s="17">
        <v>0</v>
      </c>
      <c r="W138" s="17">
        <v>9.8000000000000004E-2</v>
      </c>
      <c r="X138" s="17">
        <v>0</v>
      </c>
      <c r="Y138" s="17">
        <v>5.1999999999999998E-2</v>
      </c>
      <c r="Z138" s="17">
        <v>0</v>
      </c>
      <c r="AA138" s="17">
        <v>0</v>
      </c>
      <c r="AB138" s="17">
        <v>5.1999999999999998E-2</v>
      </c>
      <c r="AC138" s="17">
        <v>0</v>
      </c>
      <c r="AD138" s="18">
        <v>0.125</v>
      </c>
      <c r="AE138" s="19">
        <f t="shared" si="129"/>
        <v>0.125</v>
      </c>
      <c r="AF138" s="17">
        <v>0</v>
      </c>
      <c r="AG138" s="19">
        <f t="shared" si="130"/>
        <v>0</v>
      </c>
      <c r="AH138" s="19">
        <f t="shared" si="131"/>
        <v>0.125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v>0</v>
      </c>
      <c r="AO138" s="53">
        <f t="shared" si="100"/>
        <v>0</v>
      </c>
      <c r="AP138" s="17">
        <v>0</v>
      </c>
      <c r="AQ138" s="17">
        <v>0</v>
      </c>
      <c r="AR138" s="17">
        <v>0</v>
      </c>
      <c r="AS138" s="17">
        <v>0</v>
      </c>
      <c r="AT138" s="17">
        <v>8.2000000000000003E-2</v>
      </c>
      <c r="AU138" s="17">
        <v>0</v>
      </c>
      <c r="AV138" s="17">
        <v>0</v>
      </c>
      <c r="AW138" s="17">
        <v>8.2000000000000003E-2</v>
      </c>
      <c r="AX138" s="17">
        <v>0</v>
      </c>
      <c r="AY138" s="53">
        <v>4.2999999999999997E-2</v>
      </c>
      <c r="AZ138" s="17">
        <v>0</v>
      </c>
      <c r="BA138" s="17">
        <v>0</v>
      </c>
      <c r="BB138" s="17">
        <v>4.2999999999999997E-2</v>
      </c>
      <c r="BC138" s="17">
        <v>0</v>
      </c>
    </row>
    <row r="139" spans="1:55" s="75" customFormat="1" ht="54" customHeight="1" x14ac:dyDescent="0.25">
      <c r="A139" s="69" t="s">
        <v>145</v>
      </c>
      <c r="B139" s="20" t="s">
        <v>212</v>
      </c>
      <c r="C139" s="16" t="s">
        <v>260</v>
      </c>
      <c r="D139" s="18">
        <v>0.1</v>
      </c>
      <c r="E139" s="24">
        <f t="shared" si="92"/>
        <v>0.1</v>
      </c>
      <c r="F139" s="17">
        <v>0</v>
      </c>
      <c r="G139" s="17">
        <f t="shared" si="93"/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7.4999999999999997E-2</v>
      </c>
      <c r="U139" s="17">
        <v>0</v>
      </c>
      <c r="V139" s="17">
        <v>0</v>
      </c>
      <c r="W139" s="17">
        <v>7.4999999999999997E-2</v>
      </c>
      <c r="X139" s="17">
        <v>0</v>
      </c>
      <c r="Y139" s="17">
        <v>2.5000000000000001E-2</v>
      </c>
      <c r="Z139" s="17">
        <v>0</v>
      </c>
      <c r="AA139" s="17">
        <v>0</v>
      </c>
      <c r="AB139" s="17">
        <v>2.5000000000000001E-2</v>
      </c>
      <c r="AC139" s="17">
        <v>0</v>
      </c>
      <c r="AD139" s="18">
        <v>8.3000000000000004E-2</v>
      </c>
      <c r="AE139" s="19">
        <f t="shared" si="129"/>
        <v>8.3000000000000004E-2</v>
      </c>
      <c r="AF139" s="17">
        <v>0</v>
      </c>
      <c r="AG139" s="19">
        <f t="shared" si="130"/>
        <v>0</v>
      </c>
      <c r="AH139" s="19">
        <f t="shared" si="131"/>
        <v>8.3000000000000004E-2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v>0</v>
      </c>
      <c r="AO139" s="53">
        <f t="shared" si="100"/>
        <v>0</v>
      </c>
      <c r="AP139" s="17">
        <v>0</v>
      </c>
      <c r="AQ139" s="17">
        <v>0</v>
      </c>
      <c r="AR139" s="17">
        <v>0</v>
      </c>
      <c r="AS139" s="17">
        <v>0</v>
      </c>
      <c r="AT139" s="17">
        <v>6.2E-2</v>
      </c>
      <c r="AU139" s="17">
        <v>0</v>
      </c>
      <c r="AV139" s="17">
        <v>0</v>
      </c>
      <c r="AW139" s="17">
        <v>6.2E-2</v>
      </c>
      <c r="AX139" s="17">
        <v>0</v>
      </c>
      <c r="AY139" s="53">
        <v>2.1000000000000001E-2</v>
      </c>
      <c r="AZ139" s="17">
        <v>0</v>
      </c>
      <c r="BA139" s="17">
        <v>0</v>
      </c>
      <c r="BB139" s="17">
        <v>2.1000000000000001E-2</v>
      </c>
      <c r="BC139" s="17">
        <v>0</v>
      </c>
    </row>
    <row r="140" spans="1:55" s="75" customFormat="1" ht="54" customHeight="1" x14ac:dyDescent="0.25">
      <c r="A140" s="39"/>
      <c r="B140" s="40"/>
      <c r="C140" s="41"/>
      <c r="D140" s="42"/>
      <c r="E140" s="70"/>
      <c r="F140" s="42"/>
      <c r="G140" s="43"/>
      <c r="H140" s="42"/>
      <c r="I140" s="42"/>
      <c r="J140" s="42"/>
      <c r="K140" s="43"/>
      <c r="L140" s="43"/>
      <c r="M140" s="43"/>
      <c r="N140" s="43"/>
      <c r="O140" s="43"/>
      <c r="P140" s="43"/>
      <c r="Q140" s="43"/>
      <c r="R140" s="43"/>
      <c r="S140" s="43"/>
      <c r="T140" s="42"/>
      <c r="U140" s="43"/>
      <c r="V140" s="43"/>
      <c r="W140" s="42"/>
      <c r="X140" s="43"/>
      <c r="Y140" s="42"/>
      <c r="Z140" s="43"/>
      <c r="AA140" s="43"/>
      <c r="AB140" s="42"/>
      <c r="AC140" s="43"/>
      <c r="AD140" s="44"/>
      <c r="AE140" s="70"/>
      <c r="AF140" s="42"/>
      <c r="AG140" s="43"/>
      <c r="AH140" s="43"/>
      <c r="AI140" s="42"/>
      <c r="AJ140" s="42"/>
      <c r="AK140" s="42"/>
      <c r="AL140" s="42"/>
      <c r="AM140" s="42"/>
      <c r="AN140" s="42"/>
      <c r="AO140" s="43"/>
      <c r="AP140" s="43"/>
      <c r="AQ140" s="43"/>
      <c r="AR140" s="43"/>
      <c r="AS140" s="43"/>
      <c r="AT140" s="42"/>
      <c r="AU140" s="43"/>
      <c r="AV140" s="43"/>
      <c r="AW140" s="42"/>
      <c r="AX140" s="43"/>
      <c r="AY140" s="43"/>
      <c r="AZ140" s="43"/>
      <c r="BA140" s="43"/>
      <c r="BB140" s="43"/>
      <c r="BC140" s="43"/>
    </row>
    <row r="141" spans="1:55" ht="15.75" customHeight="1" x14ac:dyDescent="0.25">
      <c r="A141" s="45"/>
      <c r="B141" s="90"/>
      <c r="C141" s="90"/>
      <c r="D141" s="90"/>
      <c r="E141" s="86"/>
      <c r="F141" s="86"/>
      <c r="G141" s="86"/>
      <c r="H141" s="88"/>
      <c r="I141" s="88"/>
      <c r="J141" s="88"/>
      <c r="K141" s="2"/>
      <c r="L141" s="2"/>
      <c r="M141" s="2"/>
      <c r="N141" s="2"/>
      <c r="O141" s="2"/>
      <c r="P141" s="2"/>
      <c r="Q141" s="88"/>
      <c r="R141" s="88"/>
      <c r="S141" s="88"/>
      <c r="T141" s="86"/>
      <c r="U141" s="86"/>
      <c r="V141" s="86"/>
      <c r="W141" s="86"/>
      <c r="X141" s="86"/>
    </row>
    <row r="142" spans="1:55" x14ac:dyDescent="0.25">
      <c r="A142" s="45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55" x14ac:dyDescent="0.25">
      <c r="A143" s="45"/>
      <c r="H143" s="88"/>
      <c r="I143" s="88"/>
      <c r="J143" s="88"/>
      <c r="K143" s="2"/>
      <c r="L143" s="2"/>
      <c r="M143" s="2"/>
      <c r="N143" s="2"/>
      <c r="O143" s="2"/>
      <c r="P143" s="2"/>
      <c r="Q143" s="29"/>
      <c r="R143" s="29"/>
      <c r="S143" s="81"/>
    </row>
    <row r="144" spans="1:55" ht="18" customHeight="1" x14ac:dyDescent="0.25"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2:97" x14ac:dyDescent="0.25">
      <c r="H145" s="88"/>
      <c r="I145" s="88"/>
      <c r="J145" s="88"/>
      <c r="Q145" s="89"/>
      <c r="R145" s="89"/>
      <c r="S145" s="89"/>
    </row>
    <row r="147" spans="2:97" ht="18.75" x14ac:dyDescent="0.3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</row>
    <row r="149" spans="2:97" ht="18.75" customHeight="1" x14ac:dyDescent="0.3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</row>
    <row r="150" spans="2:97" ht="18.75" customHeight="1" x14ac:dyDescent="0.3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</row>
    <row r="151" spans="2:97" ht="18.75" x14ac:dyDescent="0.3"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</row>
    <row r="152" spans="2:97" x14ac:dyDescent="0.25"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</row>
    <row r="153" spans="2:97" x14ac:dyDescent="0.25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</row>
    <row r="154" spans="2:9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3"/>
      <c r="AW154" s="83"/>
      <c r="AX154" s="83"/>
      <c r="AY154" s="83"/>
      <c r="AZ154" s="83"/>
      <c r="BA154" s="83"/>
      <c r="BB154" s="83"/>
      <c r="BC154" s="83"/>
    </row>
    <row r="155" spans="2:97" ht="18.7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</row>
    <row r="156" spans="2:97" x14ac:dyDescent="0.25"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</row>
    <row r="157" spans="2:97" x14ac:dyDescent="0.25">
      <c r="BD157" s="77"/>
      <c r="BE157" s="77"/>
      <c r="BF157" s="77"/>
      <c r="BG157" s="77"/>
      <c r="BH157" s="77"/>
      <c r="BI157" s="77"/>
    </row>
    <row r="158" spans="2:97" ht="18.75" x14ac:dyDescent="0.3"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7">
    <mergeCell ref="AU7:BC7"/>
    <mergeCell ref="A5:BC5"/>
    <mergeCell ref="AJ17:AN17"/>
    <mergeCell ref="AE16:BC16"/>
    <mergeCell ref="AE17:AI17"/>
    <mergeCell ref="AX9:BC9"/>
    <mergeCell ref="A14:BC14"/>
    <mergeCell ref="D15:AC15"/>
    <mergeCell ref="Y17:AC17"/>
    <mergeCell ref="AD15:BC15"/>
    <mergeCell ref="A15:A18"/>
    <mergeCell ref="C15:C18"/>
    <mergeCell ref="E16:AC16"/>
    <mergeCell ref="E17:I17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AL7"/>
    <mergeCell ref="AU8:BC8"/>
    <mergeCell ref="A13:BC13"/>
    <mergeCell ref="A8:AG8"/>
    <mergeCell ref="AY6:BC6"/>
    <mergeCell ref="H145:J145"/>
    <mergeCell ref="Q145:S145"/>
    <mergeCell ref="H143:J143"/>
    <mergeCell ref="B141:D141"/>
    <mergeCell ref="B15:B18"/>
    <mergeCell ref="H141:J141"/>
    <mergeCell ref="Q141:S141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7:B66">
      <formula1>900</formula1>
    </dataValidation>
  </dataValidations>
  <pageMargins left="0.25" right="0.25" top="0.75" bottom="0.75" header="0.3" footer="0.3"/>
  <pageSetup paperSize="8" scale="28" fitToHeight="0" orientation="landscape" r:id="rId2"/>
  <rowBreaks count="1" manualBreakCount="1">
    <brk id="37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17кв4т</vt:lpstr>
      <vt:lpstr>'17кв4т'!Область_печати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2020-02-12T11:24:29Z</dcterms:modified>
</cp:coreProperties>
</file>