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4080" windowWidth="20730" windowHeight="7290"/>
  </bookViews>
  <sheets>
    <sheet name="10квФ" sheetId="25" r:id="rId1"/>
  </sheets>
  <definedNames>
    <definedName name="_xlnm.Print_Area" localSheetId="0">'10квФ'!$A$1:$T$145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H19" i="25" l="1"/>
  <c r="S138" i="25" l="1"/>
  <c r="S137" i="25"/>
  <c r="S136" i="25"/>
  <c r="S135" i="25"/>
  <c r="S133" i="25"/>
  <c r="S131" i="25"/>
  <c r="S130" i="25"/>
  <c r="S129" i="25"/>
  <c r="S128" i="25"/>
  <c r="S127" i="25"/>
  <c r="S120" i="25"/>
  <c r="S119" i="25"/>
  <c r="S118" i="25"/>
  <c r="S116" i="25"/>
  <c r="S115" i="25"/>
  <c r="S113" i="25"/>
  <c r="S111" i="25"/>
  <c r="S110" i="25"/>
  <c r="S107" i="25"/>
  <c r="S106" i="25"/>
  <c r="S105" i="25"/>
  <c r="S104" i="25"/>
  <c r="S100" i="25"/>
  <c r="S93" i="25"/>
  <c r="S92" i="25"/>
  <c r="S91" i="25"/>
  <c r="S90" i="25"/>
  <c r="S89" i="25"/>
  <c r="S83" i="25"/>
  <c r="S82" i="25"/>
  <c r="S24" i="25"/>
  <c r="S21" i="25"/>
  <c r="R138" i="25"/>
  <c r="R137" i="25"/>
  <c r="R136" i="25"/>
  <c r="R134" i="25"/>
  <c r="R133" i="25"/>
  <c r="R132" i="25"/>
  <c r="R130" i="25"/>
  <c r="R129" i="25"/>
  <c r="R128" i="25"/>
  <c r="R126" i="25"/>
  <c r="R125" i="25"/>
  <c r="R124" i="25"/>
  <c r="R123" i="25"/>
  <c r="R122" i="25"/>
  <c r="R121" i="25"/>
  <c r="R120" i="25"/>
  <c r="R118" i="25"/>
  <c r="R117" i="25"/>
  <c r="R116" i="25"/>
  <c r="R115" i="25"/>
  <c r="R114" i="25"/>
  <c r="R113" i="25"/>
  <c r="R112" i="25"/>
  <c r="R111" i="25"/>
  <c r="R110" i="25"/>
  <c r="R109" i="25"/>
  <c r="R108" i="25"/>
  <c r="R107" i="25"/>
  <c r="R106" i="25"/>
  <c r="R105" i="25"/>
  <c r="R104" i="25"/>
  <c r="R103" i="25"/>
  <c r="R102" i="25"/>
  <c r="R101" i="25"/>
  <c r="R100" i="25"/>
  <c r="R99" i="25"/>
  <c r="R98" i="25"/>
  <c r="R97" i="25"/>
  <c r="R96" i="25"/>
  <c r="R95" i="25"/>
  <c r="R94" i="25"/>
  <c r="R93" i="25"/>
  <c r="R92" i="25"/>
  <c r="R91" i="25"/>
  <c r="R90" i="25"/>
  <c r="R89" i="25"/>
  <c r="R88" i="25"/>
  <c r="R87" i="25"/>
  <c r="R86" i="25"/>
  <c r="R85" i="25"/>
  <c r="R84" i="25"/>
  <c r="R81" i="25"/>
  <c r="R80" i="25"/>
  <c r="R79" i="25"/>
  <c r="R78" i="25"/>
  <c r="R77" i="25"/>
  <c r="R76" i="25"/>
  <c r="R75" i="25"/>
  <c r="R74" i="25"/>
  <c r="R73" i="25"/>
  <c r="R72" i="25"/>
  <c r="R71" i="25"/>
  <c r="R70" i="25"/>
  <c r="R68" i="25"/>
  <c r="R67" i="25"/>
  <c r="R66" i="25"/>
  <c r="R65" i="25"/>
  <c r="R64" i="25"/>
  <c r="R63" i="25"/>
  <c r="R62" i="25"/>
  <c r="R61" i="25"/>
  <c r="R60" i="25"/>
  <c r="R59" i="25"/>
  <c r="R58" i="25"/>
  <c r="R57" i="25"/>
  <c r="R56" i="25"/>
  <c r="R55" i="25"/>
  <c r="R54" i="25"/>
  <c r="R53" i="25"/>
  <c r="R51" i="25"/>
  <c r="R50" i="25"/>
  <c r="R49" i="25"/>
  <c r="R48" i="25"/>
  <c r="R47" i="25"/>
  <c r="R46" i="25"/>
  <c r="R45" i="25"/>
  <c r="R44" i="25"/>
  <c r="R43" i="25"/>
  <c r="R42" i="25"/>
  <c r="R41" i="25"/>
  <c r="R40" i="25"/>
  <c r="R39" i="25"/>
  <c r="R38" i="25"/>
  <c r="R37" i="25"/>
  <c r="R36" i="25"/>
  <c r="R35" i="25"/>
  <c r="R33" i="25"/>
  <c r="R32" i="25"/>
  <c r="R31" i="25"/>
  <c r="R30" i="25"/>
  <c r="R25" i="25"/>
  <c r="R23" i="25"/>
  <c r="R22" i="25"/>
  <c r="P69" i="25" l="1"/>
  <c r="P34" i="25" l="1"/>
  <c r="H34" i="25" l="1"/>
  <c r="P52" i="25" l="1"/>
  <c r="H52" i="25"/>
  <c r="P135" i="25"/>
  <c r="R135" i="25" s="1"/>
  <c r="O135" i="25"/>
  <c r="H137" i="25"/>
  <c r="H136" i="25"/>
  <c r="H105" i="25"/>
  <c r="H106" i="25"/>
  <c r="H111" i="25"/>
  <c r="H116" i="25"/>
  <c r="H110" i="25"/>
  <c r="H84" i="25"/>
  <c r="H100" i="25" l="1"/>
  <c r="H113" i="25"/>
  <c r="H83" i="25" s="1"/>
  <c r="H115" i="25"/>
  <c r="H117" i="25"/>
  <c r="H131" i="25" l="1"/>
  <c r="G131" i="25"/>
  <c r="H135" i="25"/>
  <c r="H127" i="25" s="1"/>
  <c r="G135" i="25"/>
  <c r="N34" i="25"/>
  <c r="N28" i="25" s="1"/>
  <c r="L34" i="25"/>
  <c r="L28" i="25" s="1"/>
  <c r="J34" i="25"/>
  <c r="J28" i="25" s="1"/>
  <c r="N69" i="25"/>
  <c r="N83" i="25" l="1"/>
  <c r="N131" i="25"/>
  <c r="M83" i="25" l="1"/>
  <c r="N135" i="25"/>
  <c r="N127" i="25" s="1"/>
  <c r="N24" i="25" s="1"/>
  <c r="M135" i="25"/>
  <c r="N52" i="25" l="1"/>
  <c r="N29" i="25" s="1"/>
  <c r="N27" i="25" s="1"/>
  <c r="N26" i="25" s="1"/>
  <c r="N20" i="25" s="1"/>
  <c r="L52" i="25" l="1"/>
  <c r="L29" i="25" s="1"/>
  <c r="L27" i="25" s="1"/>
  <c r="L26" i="25" s="1"/>
  <c r="L20" i="25" s="1"/>
  <c r="G72" i="25" l="1"/>
  <c r="H72" i="25"/>
  <c r="H69" i="25" s="1"/>
  <c r="L83" i="25"/>
  <c r="K83" i="25"/>
  <c r="G83" i="25"/>
  <c r="G69" i="25" l="1"/>
  <c r="G21" i="25" l="1"/>
  <c r="G127" i="25"/>
  <c r="G24" i="25" s="1"/>
  <c r="G119" i="25"/>
  <c r="G82" i="25" s="1"/>
  <c r="G52" i="25"/>
  <c r="G29" i="25" s="1"/>
  <c r="G34" i="25"/>
  <c r="G28" i="25" s="1"/>
  <c r="G27" i="25" l="1"/>
  <c r="G26" i="25" s="1"/>
  <c r="G20" i="25" s="1"/>
  <c r="G19" i="25" l="1"/>
  <c r="F135" i="25" l="1"/>
  <c r="E135" i="25"/>
  <c r="D135" i="25"/>
  <c r="O69" i="25" l="1"/>
  <c r="R69" i="25" s="1"/>
  <c r="M69" i="25"/>
  <c r="L69" i="25"/>
  <c r="K69" i="25"/>
  <c r="J69" i="25"/>
  <c r="I69" i="25"/>
  <c r="D69" i="25"/>
  <c r="I83" i="25"/>
  <c r="D20" i="25"/>
  <c r="P29" i="25"/>
  <c r="O52" i="25"/>
  <c r="M52" i="25"/>
  <c r="M29" i="25" s="1"/>
  <c r="K52" i="25"/>
  <c r="J52" i="25"/>
  <c r="J29" i="25" s="1"/>
  <c r="J27" i="25" s="1"/>
  <c r="J26" i="25" s="1"/>
  <c r="J20" i="25" s="1"/>
  <c r="I52" i="25"/>
  <c r="I29" i="25" s="1"/>
  <c r="H29" i="25"/>
  <c r="K29" i="25"/>
  <c r="F69" i="25"/>
  <c r="E69" i="25"/>
  <c r="P83" i="25"/>
  <c r="R83" i="25" s="1"/>
  <c r="O83" i="25"/>
  <c r="J83" i="25"/>
  <c r="P119" i="25"/>
  <c r="R119" i="25" s="1"/>
  <c r="O119" i="25"/>
  <c r="N119" i="25"/>
  <c r="N21" i="25" s="1"/>
  <c r="N19" i="25" s="1"/>
  <c r="M119" i="25"/>
  <c r="L119" i="25"/>
  <c r="K119" i="25"/>
  <c r="J119" i="25"/>
  <c r="I119" i="25"/>
  <c r="H119" i="25"/>
  <c r="H21" i="25" s="1"/>
  <c r="E119" i="25"/>
  <c r="P131" i="25"/>
  <c r="O131" i="25"/>
  <c r="M131" i="25"/>
  <c r="M127" i="25" s="1"/>
  <c r="L131" i="25"/>
  <c r="K131" i="25"/>
  <c r="J131" i="25"/>
  <c r="I131" i="25"/>
  <c r="F131" i="25"/>
  <c r="E131" i="25"/>
  <c r="P28" i="25"/>
  <c r="O34" i="25"/>
  <c r="M34" i="25"/>
  <c r="M28" i="25" s="1"/>
  <c r="K34" i="25"/>
  <c r="K28" i="25" s="1"/>
  <c r="I34" i="25"/>
  <c r="I28" i="25" s="1"/>
  <c r="H28" i="25"/>
  <c r="O28" i="25" l="1"/>
  <c r="R34" i="25"/>
  <c r="R131" i="25"/>
  <c r="P127" i="25"/>
  <c r="L21" i="25"/>
  <c r="O29" i="25"/>
  <c r="R52" i="25"/>
  <c r="J21" i="25"/>
  <c r="J19" i="25" s="1"/>
  <c r="M27" i="25"/>
  <c r="M26" i="25" s="1"/>
  <c r="M20" i="25" s="1"/>
  <c r="K27" i="25"/>
  <c r="K26" i="25" s="1"/>
  <c r="I27" i="25"/>
  <c r="I26" i="25" s="1"/>
  <c r="I20" i="25" s="1"/>
  <c r="O27" i="25"/>
  <c r="O26" i="25" s="1"/>
  <c r="O20" i="25" s="1"/>
  <c r="P21" i="25"/>
  <c r="P27" i="25"/>
  <c r="P26" i="25" s="1"/>
  <c r="P20" i="25" s="1"/>
  <c r="I82" i="25"/>
  <c r="M82" i="25"/>
  <c r="O82" i="25"/>
  <c r="K82" i="25"/>
  <c r="E127" i="25"/>
  <c r="H24" i="25"/>
  <c r="K127" i="25"/>
  <c r="K24" i="25" s="1"/>
  <c r="H82" i="25"/>
  <c r="K21" i="25"/>
  <c r="I127" i="25"/>
  <c r="I24" i="25" s="1"/>
  <c r="L127" i="25"/>
  <c r="L24" i="25" s="1"/>
  <c r="O127" i="25"/>
  <c r="O24" i="25" s="1"/>
  <c r="O21" i="25"/>
  <c r="J127" i="25"/>
  <c r="J24" i="25" s="1"/>
  <c r="M24" i="25"/>
  <c r="P24" i="25"/>
  <c r="R24" i="25" s="1"/>
  <c r="M21" i="25"/>
  <c r="M19" i="25" s="1"/>
  <c r="I21" i="25"/>
  <c r="H27" i="25"/>
  <c r="H26" i="25" s="1"/>
  <c r="H20" i="25" s="1"/>
  <c r="P82" i="25"/>
  <c r="R82" i="25" s="1"/>
  <c r="J82" i="25"/>
  <c r="L82" i="25"/>
  <c r="N82" i="25"/>
  <c r="D131" i="25"/>
  <c r="D119" i="25"/>
  <c r="D83" i="25"/>
  <c r="K19" i="25" l="1"/>
  <c r="R21" i="25"/>
  <c r="L19" i="25"/>
  <c r="R127" i="25"/>
  <c r="P19" i="25"/>
  <c r="I19" i="25"/>
  <c r="O19" i="25"/>
  <c r="D21" i="25"/>
  <c r="D127" i="25"/>
  <c r="D24" i="25" s="1"/>
  <c r="D82" i="25"/>
  <c r="S19" i="25" l="1"/>
  <c r="R19" i="25"/>
  <c r="D19" i="25"/>
  <c r="F128" i="25" l="1"/>
  <c r="F95" i="25"/>
  <c r="F94" i="25" s="1"/>
  <c r="F93" i="25" s="1"/>
  <c r="F32" i="25" s="1"/>
  <c r="F31" i="25" s="1"/>
  <c r="F30" i="25" s="1"/>
  <c r="F29" i="25" s="1"/>
  <c r="F28" i="25" s="1"/>
  <c r="F27" i="25" s="1"/>
  <c r="F26" i="25" s="1"/>
  <c r="E95" i="25"/>
  <c r="E94" i="25" s="1"/>
  <c r="E93" i="25" s="1"/>
  <c r="E83" i="25" s="1"/>
  <c r="E82" i="25" s="1"/>
  <c r="E32" i="25"/>
  <c r="E31" i="25" s="1"/>
  <c r="E30" i="25" s="1"/>
  <c r="E29" i="25" s="1"/>
  <c r="E28" i="25" s="1"/>
  <c r="E27" i="25" s="1"/>
  <c r="E26" i="25" s="1"/>
  <c r="B18" i="25"/>
  <c r="C18" i="25" s="1"/>
  <c r="D18" i="25" s="1"/>
  <c r="E18" i="25" s="1"/>
  <c r="F18" i="25" s="1"/>
  <c r="G18" i="25" s="1"/>
  <c r="H18" i="25" s="1"/>
  <c r="I18" i="25" s="1"/>
  <c r="J18" i="25" s="1"/>
  <c r="K18" i="25" s="1"/>
  <c r="L18" i="25" s="1"/>
  <c r="M18" i="25" s="1"/>
  <c r="N18" i="25" s="1"/>
  <c r="O18" i="25" s="1"/>
  <c r="P18" i="25" s="1"/>
  <c r="Q18" i="25" s="1"/>
  <c r="R18" i="25" s="1"/>
  <c r="S18" i="25" s="1"/>
  <c r="T18" i="25" s="1"/>
  <c r="E25" i="25" l="1"/>
  <c r="E24" i="25" s="1"/>
  <c r="E23" i="25" s="1"/>
  <c r="E22" i="25" s="1"/>
  <c r="E21" i="25" s="1"/>
  <c r="E20" i="25"/>
  <c r="F25" i="25"/>
  <c r="F24" i="25" s="1"/>
  <c r="F23" i="25" s="1"/>
  <c r="F22" i="25" s="1"/>
  <c r="F20" i="25"/>
  <c r="F19" i="25" s="1"/>
  <c r="F120" i="25"/>
  <c r="F127" i="25"/>
  <c r="E19" i="25" l="1"/>
  <c r="F119" i="25"/>
  <c r="F118" i="25" s="1"/>
  <c r="F117" i="25" s="1"/>
  <c r="F116" i="25" s="1"/>
  <c r="F115" i="25" s="1"/>
  <c r="F114" i="25" s="1"/>
  <c r="F113" i="25" s="1"/>
  <c r="F112" i="25" s="1"/>
  <c r="F111" i="25" s="1"/>
  <c r="F110" i="25" s="1"/>
  <c r="F109" i="25" s="1"/>
  <c r="F108" i="25" s="1"/>
  <c r="F107" i="25" s="1"/>
  <c r="F106" i="25" s="1"/>
  <c r="F105" i="25" s="1"/>
  <c r="F104" i="25" s="1"/>
  <c r="F103" i="25" s="1"/>
  <c r="F102" i="25" s="1"/>
  <c r="F101" i="25" s="1"/>
  <c r="F100" i="25" s="1"/>
  <c r="F99" i="25" s="1"/>
  <c r="F98" i="25" s="1"/>
  <c r="F97" i="25" s="1"/>
  <c r="F83" i="25" s="1"/>
  <c r="F82" i="25" s="1"/>
</calcChain>
</file>

<file path=xl/sharedStrings.xml><?xml version="1.0" encoding="utf-8"?>
<sst xmlns="http://schemas.openxmlformats.org/spreadsheetml/2006/main" count="397" uniqueCount="319">
  <si>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</si>
  <si>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</si>
  <si>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</si>
  <si>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</si>
  <si>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</si>
  <si>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</si>
  <si>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</si>
  <si>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>Номер группы инвестиционных проектов</t>
  </si>
  <si>
    <t>I квартал</t>
  </si>
  <si>
    <t>II квартал</t>
  </si>
  <si>
    <t>IV квартал</t>
  </si>
  <si>
    <t>ВСЕГО по инвестиционной программе, в том числе:</t>
  </si>
  <si>
    <t>1.1.1</t>
  </si>
  <si>
    <t>1.1.1.1</t>
  </si>
  <si>
    <t>1.1.1.2</t>
  </si>
  <si>
    <t>1.1.1.3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</si>
  <si>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</si>
  <si>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</si>
  <si>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</si>
  <si>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</si>
  <si>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</si>
  <si>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</si>
  <si>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</si>
  <si>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</si>
  <si>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</si>
  <si>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</si>
  <si>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1.2.3.1.1</t>
  </si>
  <si>
    <t>1.2.3.1.2</t>
  </si>
  <si>
    <t>Технологическое присоединениее,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</si>
  <si>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</si>
  <si>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</si>
  <si>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Покупка земельных участков для целей реализации инвестицинных проектов, всего</t>
  </si>
  <si>
    <t>Прочее новое строительство объектов электросетевого хозяйства,  всего</t>
  </si>
  <si>
    <t>Прочие инвестиционные проекты, всего</t>
  </si>
  <si>
    <t>Технологическое присоединениее энергопринимающих устройств потребителей   максимальной мощностью до 15кВт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</si>
  <si>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</si>
  <si>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</si>
  <si>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«Установка приборов учета, класс напряжения 0,22 (0,4) кВ,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</si>
  <si>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</si>
  <si>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</si>
  <si>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0</t>
  </si>
  <si>
    <t>0.1</t>
  </si>
  <si>
    <t>0.2</t>
  </si>
  <si>
    <t>0.3</t>
  </si>
  <si>
    <t>0.4</t>
  </si>
  <si>
    <t>0.5</t>
  </si>
  <si>
    <t>0.6</t>
  </si>
  <si>
    <t>1.1.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</si>
  <si>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</si>
  <si>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</si>
  <si>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</si>
  <si>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</si>
  <si>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</si>
  <si>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</si>
  <si>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</si>
  <si>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</si>
  <si>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</si>
  <si>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</si>
  <si>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</si>
  <si>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1.2.3.1.14</t>
  </si>
  <si>
    <t>1.2.3.1.15</t>
  </si>
  <si>
    <t>1.2.3.1.16</t>
  </si>
  <si>
    <t>1.2.3.1.17</t>
  </si>
  <si>
    <t>1.2.3.1.18</t>
  </si>
  <si>
    <t>1.2.3.1.19</t>
  </si>
  <si>
    <t>1.2.3.1.20</t>
  </si>
  <si>
    <t>1.2.3.1.21</t>
  </si>
  <si>
    <t>1.2.3.1.22</t>
  </si>
  <si>
    <t>1.2.3.1.23</t>
  </si>
  <si>
    <t>1.2.3.1.24</t>
  </si>
  <si>
    <t>1.2.3.1.25</t>
  </si>
  <si>
    <t>1.2.3.1.26</t>
  </si>
  <si>
    <t>1.2.3.1.27</t>
  </si>
  <si>
    <t>1.2.3.1.28</t>
  </si>
  <si>
    <t>1.2.3.1.29</t>
  </si>
  <si>
    <t>1.2.3.1.30</t>
  </si>
  <si>
    <t>1.2.4.1</t>
  </si>
  <si>
    <t>1.2.4.2</t>
  </si>
  <si>
    <t>Г</t>
  </si>
  <si>
    <t>2.1.</t>
  </si>
  <si>
    <t>2.2.</t>
  </si>
  <si>
    <t>2.1.1.</t>
  </si>
  <si>
    <t>2.1.2.</t>
  </si>
  <si>
    <t>2.2.2.</t>
  </si>
  <si>
    <t>2.2.3.</t>
  </si>
  <si>
    <t>2.2.4.</t>
  </si>
  <si>
    <t xml:space="preserve">Всего </t>
  </si>
  <si>
    <t>III квартал</t>
  </si>
  <si>
    <t xml:space="preserve">                Приложение  № 10</t>
  </si>
  <si>
    <t xml:space="preserve">          полное наименование субъекта электроэнергетики</t>
  </si>
  <si>
    <t xml:space="preserve">     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</si>
  <si>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</si>
  <si>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Оценка полной стоимости инвестиционного проекта  в прогнозных ценах соответствующих лет, млн. рублей         (с НДС) </t>
  </si>
  <si>
    <t>Финансирование капитальных вложений,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</si>
  <si>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</si>
  <si>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</si>
  <si>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млн. рублей
 (с НДС)</t>
  </si>
  <si>
    <t>от «__» _____ 2018 г. №320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</si>
  <si>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</si>
  <si>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</si>
  <si>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</si>
  <si>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</si>
  <si>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энкргопринимающих устройств потребитеей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</si>
  <si>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</si>
  <si>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</si>
  <si>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</si>
  <si>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</si>
  <si>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1.1.2.2.</t>
  </si>
  <si>
    <t>1.1.3.</t>
  </si>
  <si>
    <t>Технологическое присоединение объектов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</si>
  <si>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</si>
  <si>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</si>
  <si>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</si>
  <si>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</si>
  <si>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</si>
  <si>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</si>
  <si>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</si>
  <si>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ВЛ-0,4кВ от опоры №5 Л-1 от ТП-81 до границе участка здание отделения дневного прибывания по адресу: г. Буденновск, ул. Кочубея, 137 (ТУ №158 от 28.12.2018г.)</t>
  </si>
  <si>
    <t>1.1.4.2.2</t>
  </si>
  <si>
    <t>Реконструкция ВЛ-0,4кВ от опоры №1 Л-8 от ТП-77 до границе участка административного здание по адресу: г. Буденновск, ул. Пушкинская, 113 (ТУ №157 от 28.12.2018г.)</t>
  </si>
  <si>
    <t>Реконструкция  РУ-10кВ ТП-179 замена трансформатора для 9-и этажного многоквартирного жилого дома по адресу: г. Буденновск, мкр3 дом №19а (ТУ №108 от 13.08.2018г.)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</si>
  <si>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</si>
  <si>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</si>
  <si>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</si>
  <si>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</si>
  <si>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</si>
  <si>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</si>
  <si>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</si>
  <si>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</si>
  <si>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 ВЛ-0,4кВ  ул. Революционная                   (замена перекидок   и  монтаж щитов учета                           от ТП-35)</t>
  </si>
  <si>
    <t>Реконструкция ВЛ-0,4кВ  ул.Анджиевского                 (замена перекидок   и  монтаж щитов учета                              от ТП-43)</t>
  </si>
  <si>
    <t>Реконструкция ВЛ-0,4кВ  ул.Томузловская  (замена перекидок   и  монтаж щитов учета от ТП-43)</t>
  </si>
  <si>
    <t>Реконструкция ВЛ-0,4кВ ул.Советская   (замена перекидок   и  монтаж щитов учета от ТП-46)</t>
  </si>
  <si>
    <t>Реконструкция ВЛ-0,4кВ пер. Подгорный спуск (замена перекидок   и  монтаж щитов учета от ТП-54)</t>
  </si>
  <si>
    <t>1.2.3.1.31</t>
  </si>
  <si>
    <t>1.2.3.1.32</t>
  </si>
  <si>
    <t>1.2.3.1.33</t>
  </si>
  <si>
    <t>1.2.3.1.34</t>
  </si>
  <si>
    <t>1.2.3.1.35</t>
  </si>
  <si>
    <t xml:space="preserve">Реконструкция оборудования ТП-58                  </t>
  </si>
  <si>
    <t>«Установка приборов учета, класс напряжения 6 (10) кВ, всего, в том числе:»</t>
  </si>
  <si>
    <t>1.2.3.2.1</t>
  </si>
  <si>
    <t>Реконструкция АИИС КУЭ верхнего уровня</t>
  </si>
  <si>
    <t>1.2.4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</si>
  <si>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</si>
  <si>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</si>
  <si>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</si>
  <si>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</si>
  <si>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</si>
  <si>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</si>
  <si>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</si>
  <si>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</si>
  <si>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Монтаж трансформаторной подстанции  типа КТПН-250/10/0,4кВ  на персечении ул.Б.Революции и ул.Кларинской</t>
  </si>
  <si>
    <t>1.4.2.</t>
  </si>
  <si>
    <t>Строительство  ЛЭП-10кВ от опоры №293 Ф-56 до проектируемой трансформаторной подстанции ул. Б. Революции и ул. Кларинской</t>
  </si>
  <si>
    <t>1.4.3.</t>
  </si>
  <si>
    <t>Строительство  ЛЭП-0,4кВ от ТП на пересечении ул. Б.Руволюции и ул. Кларинской до существующих опор ВЛ-0,4кВ</t>
  </si>
  <si>
    <t>Монтаж щитов учета для потребителей ТП-14</t>
  </si>
  <si>
    <t>Монтаж щитов учета для потребителей ТП-128</t>
  </si>
  <si>
    <t>2.1.3.</t>
  </si>
  <si>
    <t>Монтаж щитов учета для потребителей ТП-149</t>
  </si>
  <si>
    <t>Прочее   инвестиционные проекты, всего  в том числе</t>
  </si>
  <si>
    <t>Приобретение программного обеспечения</t>
  </si>
  <si>
    <t>Приобретение серверного оборудования</t>
  </si>
  <si>
    <t>Приобретение компьютерной и оргтехники</t>
  </si>
  <si>
    <t>K_BUD001</t>
  </si>
  <si>
    <t>K_BUD002</t>
  </si>
  <si>
    <t>K_BUD003</t>
  </si>
  <si>
    <t>K_BUD004</t>
  </si>
  <si>
    <t>K_BUD005</t>
  </si>
  <si>
    <t>K_BUD006</t>
  </si>
  <si>
    <t>K_BUD007</t>
  </si>
  <si>
    <t>K_BUD008</t>
  </si>
  <si>
    <t>K_BUD009</t>
  </si>
  <si>
    <t>K_BUD010</t>
  </si>
  <si>
    <t>K_BUD011</t>
  </si>
  <si>
    <t>K_BUD012</t>
  </si>
  <si>
    <t>K_BUD013</t>
  </si>
  <si>
    <t>K_BUD014</t>
  </si>
  <si>
    <t>K_BUD015</t>
  </si>
  <si>
    <t>K_BUD016</t>
  </si>
  <si>
    <t>K_BUD017</t>
  </si>
  <si>
    <t>K_BUD018</t>
  </si>
  <si>
    <t>K_BUD019</t>
  </si>
  <si>
    <t>K_BUD020</t>
  </si>
  <si>
    <t>K_BUD021</t>
  </si>
  <si>
    <t>K_BUD022</t>
  </si>
  <si>
    <t>K_BUD023</t>
  </si>
  <si>
    <t>K_BUD024</t>
  </si>
  <si>
    <t>K_BUD025</t>
  </si>
  <si>
    <t>K_BUD026</t>
  </si>
  <si>
    <t>K_BUD027</t>
  </si>
  <si>
    <t>K_BUD028</t>
  </si>
  <si>
    <t>K_BUD029</t>
  </si>
  <si>
    <t>K_BUD030</t>
  </si>
  <si>
    <t>K_BUD031</t>
  </si>
  <si>
    <t>K_BUD032</t>
  </si>
  <si>
    <t>K_BUD033</t>
  </si>
  <si>
    <t>K_BUD034</t>
  </si>
  <si>
    <t>K_BUD035</t>
  </si>
  <si>
    <t>K_BUD036</t>
  </si>
  <si>
    <t>K_BUD037</t>
  </si>
  <si>
    <t>K_BUD038</t>
  </si>
  <si>
    <t>K_BUD039</t>
  </si>
  <si>
    <t>K_BUD040</t>
  </si>
  <si>
    <t>K_BUD041</t>
  </si>
  <si>
    <t>K_BUD042</t>
  </si>
  <si>
    <t>K_BUD043</t>
  </si>
  <si>
    <t>K_BUD044</t>
  </si>
  <si>
    <t>K_BUD045</t>
  </si>
  <si>
    <t>K_BUD046</t>
  </si>
  <si>
    <t>K_BUD047</t>
  </si>
  <si>
    <t>K_BUD048</t>
  </si>
  <si>
    <t xml:space="preserve">Фактический объем финансирования капитальных вложений на  01.01. 2019 года, млн. рублей 
(с НДС) </t>
  </si>
  <si>
    <t>Строительство ВЛИ-0,23кВ от опоры №2 Л-3 ТП-36 до границы участка гаража по адресу: г. Буденновск, г/о "Заря" (ТУ№103 от 07.08.2018г. Текучев А.К.)</t>
  </si>
  <si>
    <t>Строительство ВЛИ-0,4кВ  от опоры №27  Л-3                   ТП-28 для  жилого дома по адресу:г.Будённовск, ул.Береговая,1  ТУ№114 от 06.09.2018г. Кочетова Е.А.)</t>
  </si>
  <si>
    <t>1.1.4.2.3.</t>
  </si>
  <si>
    <t>1.1.4.2.4.</t>
  </si>
  <si>
    <t>Реконструкция оборудования ТП-159 для нежилого здания по адресу: г. Буденновск, ул. Полющенко, 13 (ТУ №177 от 21.12.2018г. Бозаян К.Ж.)</t>
  </si>
  <si>
    <t>Строительство ВЛИ-0,4кВ от РУ-0,4кВ ТП-159 до границы участка нежилого здания по адресу: г.Буденновск, ул. Полющенко, 13 (ТУ №177 от 21.12.2018г. Бозаян К.Ж.)</t>
  </si>
  <si>
    <t>Строительство ВЛИ-0,4кВ от РЯ на опоре №9              Л-3 ТП-145 для нежилого помещения по адресу: г. Буденновск, пр. Менделеева, 9</t>
  </si>
  <si>
    <t xml:space="preserve">Остаток финансирования капитальных вложений 
на  01.01.2019года  в прогнозных ценах соответствующих лет,  млн. рублей  (с НДС) </t>
  </si>
  <si>
    <t>Строительство ВЛЗ-10кВ Ф-101 от опоры №96 до границы участка нежилого помещения по адресу: г. Буденновска, ул. Р.Люксембург, 31</t>
  </si>
  <si>
    <t>Реконструкция ВЛ-0,4кВ  ул.Кирова                                               (замена перекидок   и  монтаж щитов учета                                             от ТП-35)</t>
  </si>
  <si>
    <t>Реконструкция ВЛ-0,4кВ пер.Виноградный                    (замена перекидок   и  монтаж щитов учета от                                               ТП-35)</t>
  </si>
  <si>
    <t>Реконструкция ВЛ-0,4кВ  ул.Пушкинская                                        (замена перекидок   и  монтаж щитов учета от                                     ТП-35, ТП-43)</t>
  </si>
  <si>
    <t>Реконструкция ВЛ-0,4кВ  пр.Чехова                                                   (замена перекидок   и  монтаж щитов учета от                                          ТП-43)</t>
  </si>
  <si>
    <t>Реконструкция ВЛ-0,4кВ  улЛопатина                              (замена перекидок   и  монтаж щитов учета                                                       от ТП-43)</t>
  </si>
  <si>
    <t>Реконструкция ВЛ-0,4кВ  ул.Садовый спуск  (замена перекидок   и  монтаж щитов учета от    ТП-43)</t>
  </si>
  <si>
    <t>Реконструкция ВЛ-0,4кВ  ул.Свободы                                                            (замена перекидок   и  монтаж щитов учета                                                         от ТП-43)</t>
  </si>
  <si>
    <t>Реконструкция ВЛ-0,4кВ  ТП-43  Л-1                                                     ул. Крестьянская четная сторона с №98 по №106;                                                           нечетная сторона с №95 по №105                                                                             (замена перекидок   и  монтаж щитов учета                                                        от ТП-43)</t>
  </si>
  <si>
    <t>Реконструкция ВЛ-0,4кВ  ТП-43  Л-4                                                      ул. Крестьянская  четная сторона с №112 по №118;                                                           нечетная сторона с №113 по №117                                                    (замена перекидок   и  монтаж щитов учета                                            от ТП-43)</t>
  </si>
  <si>
    <t>Реконструкция ВЛ-0,4кВ  ул.Интернациональная                                  (замена перекидок   и  монтаж щитов учета                                             от ТП-46)</t>
  </si>
  <si>
    <t>Реконструкция ВЛ-0,4кВ  ул.Октябрьская (замена перекидок   и  монтаж щитов учета от ТП-46,   ТП-58)</t>
  </si>
  <si>
    <t>Реконструкция ВЛ-0,4кВ   ул.Речной спуск                                       (замена перекидок   и  монтаж щитов учета                                                  от ТП-54)</t>
  </si>
  <si>
    <t>Реконструкция ВЛ-0,4кВ ул.Кумская                                                       (замена перекидок   и  монтаж щитов учета                                                      от ТП-54)</t>
  </si>
  <si>
    <t>Реконструкция ВЛ-0,4кВ    ул.П.Лумумбы                               (замена перекидок   и  монтаж щитов учета                                                           от ТП-58)</t>
  </si>
  <si>
    <t>Реконструкция ВЛ-0,4кВ   пер.Февральский                                                  (замена перекидок   и  монтаж щитов учета                                                            от ТП-58)</t>
  </si>
  <si>
    <t>Реконструкция ВЛ-0,4кВ   ул.Красноармейская                               (замена перекидок   и  монтаж щитов учета                                                  от ТП-58)</t>
  </si>
  <si>
    <t>Реконструкция ВЛ-0,4кВ   ул.Ленинская                                                    (замена перекидок   и  монтаж щитов учета                                                       от ТП-58)</t>
  </si>
  <si>
    <t>Реконструкция ВЛ-0,4кВ   ул.Мира                                   (замена перекидок   и  монтаж щитов учета                                                  от ТП-58)</t>
  </si>
  <si>
    <t>Реконструкция ВЛ-0,4кВ   ул.Полющенко                             (замена перекидок   и  монтаж щитов учета                                                    от ТП-58)</t>
  </si>
  <si>
    <t>Реконструкция ВЛ-0,4кВ   ул.Б.Революции                         (замена перекидок   и  монтаж щитов учета                                                          от ТП-58)</t>
  </si>
  <si>
    <t>Реконструкция ВЛ-0,4кВ  ул.Красная                                                        (замена перекидок   и  монтаж щитов учета от ТП-43)</t>
  </si>
  <si>
    <t>Реконструкция ВЛ-0,4кВ  ул.П.Прима                                                               (замена перекидок   и  монтаж щитов учета от ТП-35,                                                             ТП-46)</t>
  </si>
  <si>
    <t>Реконструкция ВЛ-0,4кВ ул.Прикумская                        (замена перекидок   и  монтаж щитов учета                                             от ТП-35)</t>
  </si>
  <si>
    <t>Реконструкция ВЛ-0,4кВ  ТП-33  Л-2                                                                        ул. Крестьянская  нечетная сторона с №159 по                                                        №169    (замена перекидок   и  монтаж щитов учета                          от ТП-33)</t>
  </si>
  <si>
    <t>Реконструкция ВЛ-0,4кВ  ул.Воровского                           (замена перекидок   и  монтаж щитов учета                                                          от ТП-33)</t>
  </si>
  <si>
    <t>Реконструкция ВЛ-0,4кВул.Южная                                                                  (замена перекидок   и  монтаж щитов учета                                                            от ТП-33)</t>
  </si>
  <si>
    <t>Реконструкция ВЛ-0,4кВ ул.Л.Толстого                                                         (замена перекидок   и  монтаж щитов учета                           от ТП-33)</t>
  </si>
  <si>
    <t>Реконструкция ВЛ-0,4кВ ул.Гирченко (замена перекидок  и  монтаж щитов учета от ТП-43)</t>
  </si>
  <si>
    <t>Строительство ВЛИ-0,4кВ от опоры №92 Л-2 ТП-233 до границы участка нежилого здания по адресу: г. Будённовск, ул. Пушкинская, 33 Тех.прис. (ТУ №11 от 15.02.2019г.) МУП "УКХ г. Буденновска-Служба заказчика"</t>
  </si>
  <si>
    <t>1.1.2.2.1</t>
  </si>
  <si>
    <t>1.1.2.2.1.2</t>
  </si>
  <si>
    <t>1.1.2.2.1.3</t>
  </si>
  <si>
    <t>1.1.2.2.1.4</t>
  </si>
  <si>
    <t>1.1.2.2.2</t>
  </si>
  <si>
    <t>1.1.2.2.2.1</t>
  </si>
  <si>
    <t>1.1.2.2.2.2</t>
  </si>
  <si>
    <t>1.1.2.2.2.3</t>
  </si>
  <si>
    <t xml:space="preserve">                    Отчет о реализации инвестиционной программы  Муниципального унитарного  предприятия города Будённовска "Электросетевая компания"  </t>
  </si>
  <si>
    <t>1.1.2.2.1.5</t>
  </si>
  <si>
    <t>1.1.2.2.1.6</t>
  </si>
  <si>
    <t>1.1.2.2.1.7</t>
  </si>
  <si>
    <t>Строительство ВЛИ-0,4кВ от опоры №51 Л-4 ТП-114  до границы участка базовой станции сотовой связи по адресу: г. Буденновск, ПОСС, ул. Молодежная, посмежеству с домом 1</t>
  </si>
  <si>
    <t>Строительство ВЛИ-0,4кВ от опоры №220 Л-1 ТП-279 до границы объекта незавершенного строительства по адресу: г. Будённовск,ул. Похилько, 122В Тех.прис. (ТУ №51 от 30.05.2019г.) Голиков А.Г. (до 15кВт)</t>
  </si>
  <si>
    <t>Строительство ВЛИ-0,23кВ от опоры №63 Л-13 от РП-2 до границы участка гаража№64 по адресу: г. Буденновск, пр. Космонавтов напротив ж/д №39 мкр.7/1 Тех. Прис. (ТУ №160 от 12.12.2018 г.) Долматова О.Ф. (до 15кВт)</t>
  </si>
  <si>
    <t>1.1.2.2.1.8</t>
  </si>
  <si>
    <t>1.1.2.2.1.9</t>
  </si>
  <si>
    <t xml:space="preserve">Форма 10.  Отчет об исполнении плана финансирования капитальных вложений по инвестиционным проектам инвестиционной программы </t>
  </si>
  <si>
    <t>Строительство КЛ-0,4кВ от РУ-0,4кВ ТП-279 до опоры №220 для объекта незаверщенного строительства по адресу: г. Будённовск, ул. Похилько, 122В  Тех.прис. (ТУ351 от 30.05.2019г.) Голиков А.Г. (до 15кВт)</t>
  </si>
  <si>
    <t>Строительство КЛ-0,4кВ отРУ-0,4кВ  ТП-77 до опоры №1 для административного здания по адресу: г. Буденновск, ул. Пушкинская, 113 (ТУ №157 от 28.12.2018г.)  (БКЦСОН)</t>
  </si>
  <si>
    <t>1.1.2.2.1.10</t>
  </si>
  <si>
    <t>1.1.2.2.2.4</t>
  </si>
  <si>
    <t>Строительство ВЛЗ-10кВ от опоры №150 ВЛ-10кВ Ф-56 до огпоры №150/1 для спортивного клуба "НИКА" по адресу: г. Будённовск, ул. Озерная,20 (ТУ №22 от 25.03.2019г.)</t>
  </si>
  <si>
    <t>Строительство КЛ-10кВ от опоры №150/1 ВЛ-10кВ Ф-56 до ТП-285 для спортивного клуба "НИКА" по адресу: г. Будённовск, ул. Озерная, 20 (ТУ №22 от 25.03.2019г.)</t>
  </si>
  <si>
    <t>Строительство КЛ-0,4кВ от ТП-285 до опоры №1 ВЛ-0,4кВ для спортивного клуба "НИКА" по адресу: г. Будённовск, ул. Озерная, 20 (ТУ №22 от 25.03.2019г.)</t>
  </si>
  <si>
    <t>1.1.2.2.2.5</t>
  </si>
  <si>
    <t>1.1.2.2.2.6</t>
  </si>
  <si>
    <t>1.1.2.2.2.7</t>
  </si>
  <si>
    <t>1.1.2.2.2.8</t>
  </si>
  <si>
    <t>1.1.2.2.1.11</t>
  </si>
  <si>
    <t>Утверждённые плановые значения показателей приведены в соответствии с приказом Министерства  энергетики,  промышленности и связи СК №195-од от 13 августа 2019г.</t>
  </si>
  <si>
    <t>Строительство трансформаторной подстанции типа КТПН-Т-к/к-100/10/0,4кВ (ТП-285) для спортивного клуба "НИКА" по адресу: г. Будённовск, ул. Озерная, 20                                 (ТУ №22 от 25.03.2019г.)</t>
  </si>
  <si>
    <t>Технологическое присоединениее энергопринимающих устройств потребителей   максимальной мощностью до 150кВт</t>
  </si>
  <si>
    <t xml:space="preserve">Строительство ВЛИ-0,4кВ от опоры №34 Л-4 от ТП-5 до границы участка объекта связи по адресу: г. Буденновск, ул. Пушкинская, 113 Тех.прис. (ТУ38 от 26.02.2019г.) ООО "Радиопроект" </t>
  </si>
  <si>
    <t>Строительство ВЛИ-0,4кВ от опоры №59 Л-2 ТП-44 до границы участка аптечного пункта по адресу : г. Буденновск, ул. Лопатина, 43А Тех.прис (ТУ№125 от 1.10.2018г.) Колмыкова Е.С.</t>
  </si>
  <si>
    <t>Строительство ВЛИ-0,4кВ от опоры №36 Л-4 ТП-17 до границы участка жилого дома по адресу: г. Будённовск, квартал 48А, участок №7 (ТУ №12 от 21.02 2019г.) Еремина С.И.</t>
  </si>
  <si>
    <t xml:space="preserve">Строительство ВЛ-0,23кВ от опоры  №2/1 Л-8  ТП-128 до границы участка гаража №9  по адресу: г.Будённовск, квартал 175а  </t>
  </si>
  <si>
    <t>Строительство ВЛ-0,23кВ от опоры №10  Л-17  ТП-138 до границы участка ГРП-25 по адресу: г.Будённовск,мкр.8, по смежеству с ж/д №4</t>
  </si>
  <si>
    <t xml:space="preserve"> Строительство ВЛИ-0,4кВ от КЛ-0,4кВ ТП-140 до границы участка нежелого помещения по адресу: г. Будённовск, пр. Чехова, 308д</t>
  </si>
  <si>
    <t xml:space="preserve"> Строительство ВЛИ-0,4кВ от опоры №7  до проектируемой опоры №38 Л-3 ТП-62 для нежилого помещения по адресу: г. Будённовск, ул. Степная, 1</t>
  </si>
  <si>
    <t xml:space="preserve"> Строительство ВЛИ-0,4кВ от опоры №4 ТП-31 до границы участка базовой станции сотовой связи по адресу: г. Будённовск, ул. Р. Люксембург в районе дома №30</t>
  </si>
  <si>
    <t xml:space="preserve"> Строительство ВЛИ-0,23кВ от опоры №125 ТП35 до границы участка жилого дома по адресу: г. Будённовск, пер. Виноградный, 29</t>
  </si>
  <si>
    <t>Строительство ВЛИ-0,4кВ от опоры №93 ТП-78 до границы участка жилого дома по адресу: г. Будённовск, ул. Революционная, 150</t>
  </si>
  <si>
    <t>Строительство ВЛИ-0,4кВ от КЛ-0,4кВ ТП-140 до границы участка нежилого здания по адресу: г. Будённовск, пр. Чехова, 308е</t>
  </si>
  <si>
    <t>Строительство КЛ-0,4кВ от РУ-0,4кВ ТП-140 до металлической стойки для нежилого помещения по адресу: г. Буденновск, пр. Чехова, 308д</t>
  </si>
  <si>
    <t>Строительство ВЛИ-0,4кВ от опоры №126 ТП-234 до границы участка жилого дома по адресу: г. Будённовск, ул. Солнечная, 28 Тех.прис. (ТУ №58 от 31.05.2019г.) Бутузова А.В. (до 15кВт)</t>
  </si>
  <si>
    <t>Строительство КЛ-0,4кВ от РУ-04кВ ТП-97 до опоры №1 для жилого дома по адресу: г. Буденновск, 49 квартал, д.25</t>
  </si>
  <si>
    <t>Год раскрытия информации: 2020 год</t>
  </si>
  <si>
    <t>Реконструкция ВЛ-0,4кВ    ул.Кочубея  (замена перекидок   и  монтаж щитов учета                                                                                           от ТП-46, ТП-54,  ТП-81)</t>
  </si>
  <si>
    <t>Строительство КЛ-0,4кВ от РУ-0,4кВ РП-2 до изоляторов траверсы для магазина по адресу: г. Буденновск, мкр.7, дом 25А</t>
  </si>
  <si>
    <t>Реконструкция ВЛ-0,4кВ ул. Степная (ТУ№49 от 15.05.2019г. ИП Кулагин М.П.)</t>
  </si>
  <si>
    <t>1.1.4.2.5.</t>
  </si>
  <si>
    <t>1.1.2.2.2.9</t>
  </si>
  <si>
    <t>1.1.2.2.2.10</t>
  </si>
  <si>
    <t>1.1.2.2.2.11</t>
  </si>
  <si>
    <t>1.1.2.2.2.12</t>
  </si>
  <si>
    <t>1.1.2.2.2.13</t>
  </si>
  <si>
    <t>1.1.2.2.1.12</t>
  </si>
  <si>
    <t>1.1.2.2.1.13</t>
  </si>
  <si>
    <t>1.1.2.2.1.14</t>
  </si>
  <si>
    <t>1.1.2.2.1.15</t>
  </si>
  <si>
    <t>1.1.2.2.1.16</t>
  </si>
  <si>
    <t>1.1.2.2.1.17</t>
  </si>
  <si>
    <t>1.1.2.2.1.18</t>
  </si>
  <si>
    <t xml:space="preserve">за 4 квартал 2019 года      </t>
  </si>
  <si>
    <t>Технологическое присоединение к электрическим сетям и  ных сетевых организаций, всего, в том числе:</t>
  </si>
  <si>
    <t>Необходмость выполнения договорных обязательств по договору о тех.присоединении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</si>
</sst>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  <numFmt numFmtId="167" formatCode="0.0"/>
    <numFmt numFmtId="168" formatCode="#,##0.00&quot;р.&quot;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43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2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0" fontId="32" fillId="0" borderId="0"/>
    <xf numFmtId="0" fontId="27" fillId="0" borderId="0"/>
  </cellStyleXfs>
  <cellXfs count="102">
    <xf numFmtId="0" fontId="0" fillId="0" borderId="0" xfId="0"/>
    <xf numFmtId="0" fontId="9" fillId="24" borderId="0" xfId="37" applyFont="1" applyFill="1"/>
    <xf numFmtId="0" fontId="9" fillId="24" borderId="0" xfId="37" applyFont="1" applyFill="1" applyBorder="1"/>
    <xf numFmtId="0" fontId="43" fillId="24" borderId="0" xfId="37" applyFont="1" applyFill="1"/>
    <xf numFmtId="0" fontId="42" fillId="24" borderId="10" xfId="54" applyFont="1" applyFill="1" applyBorder="1" applyAlignment="1">
      <alignment horizontal="center" vertical="center"/>
    </xf>
    <xf numFmtId="164" fontId="43" fillId="24" borderId="10" xfId="0" applyNumberFormat="1" applyFont="1" applyFill="1" applyBorder="1" applyAlignment="1">
      <alignment horizontal="center" vertical="center"/>
    </xf>
    <xf numFmtId="164" fontId="42" fillId="24" borderId="10" xfId="0" applyNumberFormat="1" applyFont="1" applyFill="1" applyBorder="1" applyAlignment="1">
      <alignment horizontal="center" vertical="center"/>
    </xf>
    <xf numFmtId="164" fontId="43" fillId="24" borderId="10" xfId="37" applyNumberFormat="1" applyFont="1" applyFill="1" applyBorder="1" applyAlignment="1">
      <alignment horizontal="center" vertical="center"/>
    </xf>
    <xf numFmtId="164" fontId="42" fillId="24" borderId="10" xfId="37" applyNumberFormat="1" applyFont="1" applyFill="1" applyBorder="1" applyAlignment="1">
      <alignment horizontal="center" vertical="center"/>
    </xf>
    <xf numFmtId="164" fontId="43" fillId="24" borderId="10" xfId="37" applyNumberFormat="1" applyFont="1" applyFill="1" applyBorder="1" applyAlignment="1">
      <alignment horizontal="center" vertical="center" wrapText="1"/>
    </xf>
    <xf numFmtId="0" fontId="29" fillId="24" borderId="10" xfId="54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/>
    </xf>
    <xf numFmtId="164" fontId="29" fillId="24" borderId="10" xfId="37" applyNumberFormat="1" applyFont="1" applyFill="1" applyBorder="1" applyAlignment="1">
      <alignment horizontal="center" vertical="center"/>
    </xf>
    <xf numFmtId="164" fontId="9" fillId="24" borderId="10" xfId="37" applyNumberFormat="1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left" vertical="center" wrapText="1"/>
    </xf>
    <xf numFmtId="164" fontId="29" fillId="24" borderId="10" xfId="0" applyNumberFormat="1" applyFont="1" applyFill="1" applyBorder="1" applyAlignment="1">
      <alignment horizontal="center" vertical="center"/>
    </xf>
    <xf numFmtId="0" fontId="9" fillId="24" borderId="10" xfId="37" applyFont="1" applyFill="1" applyBorder="1"/>
    <xf numFmtId="0" fontId="38" fillId="24" borderId="10" xfId="54" applyFont="1" applyFill="1" applyBorder="1" applyAlignment="1">
      <alignment horizontal="left" wrapText="1"/>
    </xf>
    <xf numFmtId="0" fontId="38" fillId="24" borderId="10" xfId="54" applyFont="1" applyFill="1" applyBorder="1" applyAlignment="1">
      <alignment horizontal="center" vertical="center"/>
    </xf>
    <xf numFmtId="0" fontId="38" fillId="24" borderId="13" xfId="54" applyFont="1" applyFill="1" applyBorder="1" applyAlignment="1">
      <alignment horizontal="left" vertical="center" wrapText="1"/>
    </xf>
    <xf numFmtId="0" fontId="38" fillId="24" borderId="10" xfId="54" applyFont="1" applyFill="1" applyBorder="1" applyAlignment="1">
      <alignment horizontal="left" vertical="center" wrapText="1"/>
    </xf>
    <xf numFmtId="164" fontId="39" fillId="24" borderId="10" xfId="622" applyNumberFormat="1" applyFont="1" applyFill="1" applyBorder="1" applyAlignment="1">
      <alignment horizontal="left" vertical="center" wrapText="1"/>
    </xf>
    <xf numFmtId="164" fontId="39" fillId="24" borderId="10" xfId="36" applyNumberFormat="1" applyFont="1" applyFill="1" applyBorder="1" applyAlignment="1">
      <alignment horizontal="left" vertical="center" wrapText="1"/>
    </xf>
    <xf numFmtId="0" fontId="47" fillId="24" borderId="13" xfId="54" applyFont="1" applyFill="1" applyBorder="1" applyAlignment="1">
      <alignment horizontal="left" vertical="center" wrapText="1"/>
    </xf>
    <xf numFmtId="0" fontId="36" fillId="24" borderId="13" xfId="37" applyFont="1" applyFill="1" applyBorder="1" applyAlignment="1">
      <alignment horizontal="left" vertical="center" wrapText="1"/>
    </xf>
    <xf numFmtId="164" fontId="39" fillId="24" borderId="10" xfId="0" applyNumberFormat="1" applyFont="1" applyFill="1" applyBorder="1" applyAlignment="1">
      <alignment horizontal="left" vertical="center" wrapText="1"/>
    </xf>
    <xf numFmtId="0" fontId="37" fillId="24" borderId="10" xfId="54" applyFont="1" applyFill="1" applyBorder="1" applyAlignment="1">
      <alignment horizontal="left" vertical="center" wrapText="1"/>
    </xf>
    <xf numFmtId="0" fontId="38" fillId="24" borderId="10" xfId="54" applyFont="1" applyFill="1" applyBorder="1" applyAlignment="1">
      <alignment horizontal="left" vertical="top" wrapText="1"/>
    </xf>
    <xf numFmtId="0" fontId="33" fillId="24" borderId="10" xfId="54" applyFont="1" applyFill="1" applyBorder="1" applyAlignment="1">
      <alignment horizontal="left" vertical="center" wrapText="1"/>
    </xf>
    <xf numFmtId="164" fontId="40" fillId="24" borderId="10" xfId="622" applyNumberFormat="1" applyFont="1" applyFill="1" applyBorder="1" applyAlignment="1">
      <alignment horizontal="left" vertical="center" wrapText="1"/>
    </xf>
    <xf numFmtId="164" fontId="37" fillId="24" borderId="10" xfId="622" applyNumberFormat="1" applyFont="1" applyFill="1" applyBorder="1" applyAlignment="1">
      <alignment horizontal="left" vertical="center" wrapText="1"/>
    </xf>
    <xf numFmtId="0" fontId="36" fillId="24" borderId="10" xfId="37" applyFont="1" applyFill="1" applyBorder="1" applyAlignment="1">
      <alignment horizontal="left" vertical="top" wrapText="1"/>
    </xf>
    <xf numFmtId="0" fontId="37" fillId="24" borderId="10" xfId="37" applyFont="1" applyFill="1" applyBorder="1" applyAlignment="1">
      <alignment horizontal="left" vertical="center" wrapText="1"/>
    </xf>
    <xf numFmtId="0" fontId="41" fillId="24" borderId="14" xfId="0" applyFont="1" applyFill="1" applyBorder="1" applyAlignment="1">
      <alignment horizontal="left" vertical="center" wrapText="1"/>
    </xf>
    <xf numFmtId="0" fontId="40" fillId="24" borderId="10" xfId="37" applyFont="1" applyFill="1" applyBorder="1" applyAlignment="1">
      <alignment horizontal="left" vertical="center" wrapText="1"/>
    </xf>
    <xf numFmtId="168" fontId="9" fillId="24" borderId="10" xfId="37" applyNumberFormat="1" applyFont="1" applyFill="1" applyBorder="1" applyAlignment="1">
      <alignment vertical="center" wrapText="1"/>
    </xf>
    <xf numFmtId="167" fontId="43" fillId="24" borderId="10" xfId="37" applyNumberFormat="1" applyFont="1" applyFill="1" applyBorder="1" applyAlignment="1">
      <alignment horizontal="center" vertical="center" wrapText="1"/>
    </xf>
    <xf numFmtId="0" fontId="43" fillId="24" borderId="10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/>
    <xf numFmtId="49" fontId="38" fillId="24" borderId="10" xfId="54" applyNumberFormat="1" applyFont="1" applyFill="1" applyBorder="1" applyAlignment="1">
      <alignment horizontal="center" vertical="center"/>
    </xf>
    <xf numFmtId="49" fontId="38" fillId="24" borderId="13" xfId="54" applyNumberFormat="1" applyFont="1" applyFill="1" applyBorder="1" applyAlignment="1">
      <alignment horizontal="center" vertical="center"/>
    </xf>
    <xf numFmtId="0" fontId="38" fillId="24" borderId="13" xfId="54" applyFont="1" applyFill="1" applyBorder="1" applyAlignment="1">
      <alignment horizontal="center" vertical="center"/>
    </xf>
    <xf numFmtId="16" fontId="38" fillId="24" borderId="10" xfId="54" applyNumberFormat="1" applyFont="1" applyFill="1" applyBorder="1" applyAlignment="1">
      <alignment horizontal="center" vertical="center"/>
    </xf>
    <xf numFmtId="164" fontId="39" fillId="24" borderId="10" xfId="621" applyNumberFormat="1" applyFont="1" applyFill="1" applyBorder="1" applyAlignment="1">
      <alignment horizontal="center" vertical="center"/>
    </xf>
    <xf numFmtId="164" fontId="36" fillId="24" borderId="10" xfId="621" applyNumberFormat="1" applyFont="1" applyFill="1" applyBorder="1" applyAlignment="1">
      <alignment horizontal="center" vertical="center"/>
    </xf>
    <xf numFmtId="164" fontId="39" fillId="24" borderId="10" xfId="622" applyNumberFormat="1" applyFont="1" applyFill="1" applyBorder="1" applyAlignment="1">
      <alignment horizontal="center" vertical="center"/>
    </xf>
    <xf numFmtId="0" fontId="47" fillId="24" borderId="10" xfId="54" applyFont="1" applyFill="1" applyBorder="1" applyAlignment="1">
      <alignment horizontal="center" vertical="center"/>
    </xf>
    <xf numFmtId="164" fontId="36" fillId="24" borderId="10" xfId="622" applyNumberFormat="1" applyFont="1" applyFill="1" applyBorder="1" applyAlignment="1">
      <alignment horizontal="center" vertical="center"/>
    </xf>
    <xf numFmtId="1" fontId="48" fillId="24" borderId="11" xfId="0" applyNumberFormat="1" applyFont="1" applyFill="1" applyBorder="1" applyAlignment="1">
      <alignment horizontal="center" vertical="center" wrapText="1"/>
    </xf>
    <xf numFmtId="1" fontId="47" fillId="24" borderId="11" xfId="0" applyNumberFormat="1" applyFont="1" applyFill="1" applyBorder="1" applyAlignment="1">
      <alignment horizontal="center" vertical="center" wrapText="1"/>
    </xf>
    <xf numFmtId="0" fontId="38" fillId="24" borderId="11" xfId="0" applyNumberFormat="1" applyFont="1" applyFill="1" applyBorder="1" applyAlignment="1">
      <alignment horizontal="center" vertical="center" wrapText="1"/>
    </xf>
    <xf numFmtId="0" fontId="47" fillId="24" borderId="11" xfId="0" applyNumberFormat="1" applyFont="1" applyFill="1" applyBorder="1" applyAlignment="1">
      <alignment horizontal="center" vertical="center" wrapText="1"/>
    </xf>
    <xf numFmtId="0" fontId="47" fillId="24" borderId="10" xfId="0" applyNumberFormat="1" applyFont="1" applyFill="1" applyBorder="1" applyAlignment="1">
      <alignment horizontal="center" vertical="center" wrapText="1"/>
    </xf>
    <xf numFmtId="0" fontId="46" fillId="24" borderId="0" xfId="37" applyFont="1" applyFill="1" applyAlignment="1">
      <alignment vertical="center"/>
    </xf>
    <xf numFmtId="0" fontId="9" fillId="24" borderId="0" xfId="37" applyFont="1" applyFill="1" applyAlignment="1"/>
    <xf numFmtId="0" fontId="36" fillId="24" borderId="10" xfId="0" applyFont="1" applyFill="1" applyBorder="1" applyAlignment="1">
      <alignment horizontal="left" vertical="top" wrapText="1"/>
    </xf>
    <xf numFmtId="0" fontId="44" fillId="24" borderId="0" xfId="37" applyFont="1" applyFill="1" applyBorder="1"/>
    <xf numFmtId="0" fontId="45" fillId="24" borderId="0" xfId="37" applyFont="1" applyFill="1" applyBorder="1"/>
    <xf numFmtId="0" fontId="46" fillId="24" borderId="0" xfId="0" applyFont="1" applyFill="1" applyBorder="1" applyAlignment="1"/>
    <xf numFmtId="0" fontId="46" fillId="24" borderId="0" xfId="0" applyFont="1" applyFill="1" applyBorder="1" applyAlignment="1">
      <alignment horizontal="left"/>
    </xf>
    <xf numFmtId="0" fontId="43" fillId="24" borderId="0" xfId="37" applyFont="1" applyFill="1" applyBorder="1"/>
    <xf numFmtId="0" fontId="43" fillId="24" borderId="0" xfId="37" applyFont="1" applyFill="1" applyBorder="1" applyAlignment="1"/>
    <xf numFmtId="0" fontId="46" fillId="24" borderId="0" xfId="37" applyFont="1" applyFill="1" applyBorder="1" applyAlignment="1">
      <alignment wrapText="1"/>
    </xf>
    <xf numFmtId="0" fontId="36" fillId="24" borderId="0" xfId="37" applyFont="1" applyFill="1" applyBorder="1" applyAlignment="1">
      <alignment wrapText="1"/>
    </xf>
    <xf numFmtId="0" fontId="46" fillId="24" borderId="0" xfId="37" applyFont="1" applyFill="1" applyBorder="1" applyAlignment="1">
      <alignment horizontal="left" wrapText="1"/>
    </xf>
    <xf numFmtId="0" fontId="46" fillId="24" borderId="0" xfId="37" applyFont="1" applyFill="1" applyBorder="1" applyAlignment="1">
      <alignment horizontal="center" wrapText="1"/>
    </xf>
    <xf numFmtId="0" fontId="46" fillId="24" borderId="0" xfId="54" applyFont="1" applyFill="1" applyBorder="1" applyAlignment="1">
      <alignment horizontal="center" vertical="center"/>
    </xf>
    <xf numFmtId="0" fontId="46" fillId="24" borderId="0" xfId="54" applyFont="1" applyFill="1" applyBorder="1" applyAlignment="1">
      <alignment vertical="center"/>
    </xf>
    <xf numFmtId="0" fontId="9" fillId="24" borderId="0" xfId="54" applyFont="1" applyFill="1" applyBorder="1" applyAlignment="1">
      <alignment horizontal="center" vertical="center"/>
    </xf>
    <xf numFmtId="168" fontId="9" fillId="24" borderId="10" xfId="0" applyNumberFormat="1" applyFont="1" applyFill="1" applyBorder="1" applyAlignment="1">
      <alignment vertical="center" wrapText="1"/>
    </xf>
    <xf numFmtId="49" fontId="9" fillId="24" borderId="20" xfId="623" applyNumberFormat="1" applyFont="1" applyFill="1" applyBorder="1" applyAlignment="1" applyProtection="1">
      <alignment horizontal="left" vertical="top" wrapText="1"/>
      <protection locked="0"/>
    </xf>
    <xf numFmtId="49" fontId="9" fillId="24" borderId="10" xfId="623" applyNumberFormat="1" applyFont="1" applyFill="1" applyBorder="1" applyAlignment="1" applyProtection="1">
      <alignment horizontal="left" vertical="top" wrapText="1"/>
      <protection locked="0"/>
    </xf>
    <xf numFmtId="164" fontId="9" fillId="24" borderId="0" xfId="37" applyNumberFormat="1" applyFont="1" applyFill="1" applyAlignment="1"/>
    <xf numFmtId="0" fontId="9" fillId="24" borderId="10" xfId="0" applyFont="1" applyFill="1" applyBorder="1" applyAlignment="1">
      <alignment horizontal="left" vertical="top" wrapText="1"/>
    </xf>
    <xf numFmtId="0" fontId="46" fillId="24" borderId="0" xfId="0" applyFont="1" applyFill="1" applyBorder="1" applyAlignment="1">
      <alignment horizontal="right"/>
    </xf>
    <xf numFmtId="0" fontId="9" fillId="24" borderId="13" xfId="0" applyFont="1" applyFill="1" applyBorder="1" applyAlignment="1">
      <alignment horizontal="left" vertical="top" wrapText="1"/>
    </xf>
    <xf numFmtId="0" fontId="9" fillId="24" borderId="0" xfId="0" applyFont="1" applyFill="1" applyAlignment="1">
      <alignment horizontal="left" vertical="top" wrapText="1"/>
    </xf>
    <xf numFmtId="0" fontId="43" fillId="24" borderId="0" xfId="37" applyFont="1" applyFill="1" applyBorder="1" applyAlignment="1">
      <alignment horizontal="right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0" xfId="54" applyFont="1" applyFill="1" applyAlignment="1">
      <alignment horizontal="center" vertical="center"/>
    </xf>
    <xf numFmtId="0" fontId="9" fillId="24" borderId="0" xfId="37" applyFont="1" applyFill="1" applyBorder="1" applyAlignment="1">
      <alignment horizontal="right"/>
    </xf>
    <xf numFmtId="0" fontId="9" fillId="24" borderId="0" xfId="37" applyFont="1" applyFill="1" applyBorder="1" applyAlignment="1">
      <alignment horizontal="left"/>
    </xf>
    <xf numFmtId="164" fontId="29" fillId="24" borderId="10" xfId="37" applyNumberFormat="1" applyFont="1" applyFill="1" applyBorder="1" applyAlignment="1">
      <alignment horizontal="center" vertical="center" wrapText="1"/>
    </xf>
    <xf numFmtId="164" fontId="49" fillId="24" borderId="10" xfId="37" applyNumberFormat="1" applyFont="1" applyFill="1" applyBorder="1" applyAlignment="1">
      <alignment horizontal="center" vertical="center"/>
    </xf>
    <xf numFmtId="167" fontId="9" fillId="24" borderId="10" xfId="37" applyNumberFormat="1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164" fontId="9" fillId="24" borderId="0" xfId="37" applyNumberFormat="1" applyFont="1" applyFill="1"/>
    <xf numFmtId="0" fontId="46" fillId="24" borderId="0" xfId="37" applyFont="1" applyFill="1" applyBorder="1" applyAlignment="1">
      <alignment horizontal="center"/>
    </xf>
    <xf numFmtId="0" fontId="43" fillId="24" borderId="0" xfId="37" applyFont="1" applyFill="1" applyAlignment="1">
      <alignment horizontal="right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46" fillId="24" borderId="0" xfId="37" applyFont="1" applyFill="1" applyAlignment="1">
      <alignment horizontal="center" vertical="center"/>
    </xf>
    <xf numFmtId="0" fontId="31" fillId="24" borderId="0" xfId="37" applyFont="1" applyFill="1" applyBorder="1" applyAlignment="1">
      <alignment horizontal="right" vertical="center"/>
    </xf>
    <xf numFmtId="0" fontId="43" fillId="24" borderId="0" xfId="37" applyFont="1" applyFill="1" applyBorder="1" applyAlignment="1">
      <alignment horizontal="right"/>
    </xf>
    <xf numFmtId="0" fontId="43" fillId="24" borderId="0" xfId="37" applyFont="1" applyFill="1" applyBorder="1" applyAlignment="1">
      <alignment horizontal="center" wrapText="1"/>
    </xf>
    <xf numFmtId="0" fontId="43" fillId="24" borderId="18" xfId="37" applyFont="1" applyFill="1" applyBorder="1" applyAlignment="1">
      <alignment horizontal="center" vertical="top"/>
    </xf>
    <xf numFmtId="0" fontId="31" fillId="24" borderId="0" xfId="37" applyFont="1" applyFill="1" applyBorder="1" applyAlignment="1">
      <alignment horizontal="right"/>
    </xf>
  </cellXfs>
  <cellStyles count="624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11" xfId="621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13" xfId="622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Инвестиции Сети Сбыты ЭСО" xfId="623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5"/>
  <sheetViews>
    <sheetView tabSelected="1" view="pageBreakPreview" topLeftCell="A124" zoomScale="68" zoomScaleNormal="53" zoomScaleSheetLayoutView="68" workbookViewId="0">
      <selection activeCell="B72" sqref="B72"/>
    </sheetView>
  </sheetViews>
  <sheetFormatPr defaultRowHeight="15.75" x14ac:dyDescent="0.25"/>
  <cols>
    <col min="1" max="1" width="9.75" style="1" customWidth="1"/>
    <col min="2" max="2" width="38.375" style="1" customWidth="1"/>
    <col min="3" max="3" width="16.25" style="1" customWidth="1"/>
    <col min="4" max="4" width="16.875" style="1" customWidth="1"/>
    <col min="5" max="5" width="16" style="1" customWidth="1"/>
    <col min="6" max="6" width="17.5" style="1" customWidth="1"/>
    <col min="7" max="7" width="11.875" style="1" customWidth="1"/>
    <col min="8" max="16" width="9.625" style="1" customWidth="1"/>
    <col min="17" max="17" width="17.125" style="1" customWidth="1"/>
    <col min="18" max="18" width="14.375" style="1" customWidth="1"/>
    <col min="19" max="19" width="12.875" style="1" customWidth="1"/>
    <col min="20" max="20" width="43.875" style="1" customWidth="1"/>
    <col min="21" max="21" width="12.125" style="1" customWidth="1"/>
    <col min="22" max="22" width="10.625" style="1" customWidth="1"/>
    <col min="23" max="23" width="22.75" style="1" customWidth="1"/>
    <col min="24" max="61" width="10.625" style="1" customWidth="1"/>
    <col min="62" max="62" width="12.125" style="1" customWidth="1"/>
    <col min="63" max="63" width="11.5" style="1" customWidth="1"/>
    <col min="64" max="64" width="14.125" style="1" customWidth="1"/>
    <col min="65" max="65" width="15.125" style="1" customWidth="1"/>
    <col min="66" max="66" width="13" style="1" customWidth="1"/>
    <col min="67" max="67" width="11.75" style="1" customWidth="1"/>
    <col min="68" max="68" width="17.5" style="1" customWidth="1"/>
    <col min="69" max="16384" width="9" style="1"/>
  </cols>
  <sheetData>
    <row r="1" spans="1:24" ht="28.5" customHeight="1" x14ac:dyDescent="0.25">
      <c r="A1" s="2"/>
      <c r="B1" s="2"/>
      <c r="C1" s="2"/>
      <c r="D1" s="2"/>
      <c r="E1" s="2"/>
      <c r="F1" s="2"/>
      <c r="G1" s="2"/>
      <c r="H1" s="56"/>
      <c r="I1" s="2"/>
      <c r="J1" s="2"/>
      <c r="K1" s="56"/>
      <c r="L1" s="2"/>
      <c r="M1" s="57"/>
      <c r="N1" s="2"/>
      <c r="O1" s="2"/>
      <c r="P1" s="80"/>
      <c r="Q1" s="81"/>
      <c r="R1" s="81"/>
      <c r="S1" s="97" t="s">
        <v>88</v>
      </c>
      <c r="T1" s="97"/>
    </row>
    <row r="2" spans="1:24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80"/>
      <c r="Q2" s="81"/>
      <c r="R2" s="81"/>
      <c r="S2" s="101" t="s">
        <v>0</v>
      </c>
      <c r="T2" s="101"/>
    </row>
    <row r="3" spans="1:24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80"/>
      <c r="Q3" s="81"/>
      <c r="R3" s="81"/>
      <c r="S3" s="101" t="s">
        <v>97</v>
      </c>
      <c r="T3" s="101"/>
    </row>
    <row r="4" spans="1:24" ht="18.75" x14ac:dyDescent="0.3">
      <c r="A4" s="2"/>
      <c r="B4" s="2"/>
      <c r="C4" s="58" t="s">
        <v>269</v>
      </c>
      <c r="D4" s="58"/>
      <c r="E4" s="58"/>
      <c r="F4" s="58"/>
      <c r="G4" s="58"/>
      <c r="H4" s="58"/>
      <c r="I4" s="58"/>
      <c r="J4" s="59"/>
      <c r="K4" s="59"/>
      <c r="L4" s="59"/>
      <c r="M4" s="59"/>
      <c r="N4" s="59"/>
      <c r="O4" s="74"/>
      <c r="P4" s="59"/>
      <c r="Q4" s="59"/>
      <c r="R4" s="2"/>
      <c r="S4" s="59"/>
      <c r="T4" s="81"/>
    </row>
    <row r="5" spans="1:24" x14ac:dyDescent="0.25">
      <c r="A5" s="2"/>
      <c r="B5" s="2"/>
      <c r="C5" s="2"/>
      <c r="D5" s="2"/>
      <c r="E5" s="2"/>
      <c r="F5" s="60" t="s">
        <v>316</v>
      </c>
      <c r="G5" s="2"/>
      <c r="H5" s="2"/>
      <c r="I5" s="2"/>
      <c r="J5" s="2"/>
      <c r="K5" s="2"/>
      <c r="L5" s="2"/>
      <c r="M5" s="2"/>
      <c r="N5" s="2"/>
      <c r="O5" s="2"/>
      <c r="P5" s="2"/>
      <c r="Q5" s="61"/>
      <c r="R5" s="61"/>
      <c r="S5" s="61"/>
      <c r="T5" s="77"/>
    </row>
    <row r="6" spans="1:24" ht="18.75" x14ac:dyDescent="0.3">
      <c r="A6" s="2"/>
      <c r="B6" s="2"/>
      <c r="C6" s="2"/>
      <c r="D6" s="2"/>
      <c r="E6" s="62"/>
      <c r="F6" s="63"/>
      <c r="G6" s="62"/>
      <c r="H6" s="62"/>
      <c r="I6" s="62"/>
      <c r="J6" s="62"/>
      <c r="K6" s="64"/>
      <c r="L6" s="64"/>
      <c r="M6" s="64"/>
      <c r="N6" s="64"/>
      <c r="O6" s="98"/>
      <c r="P6" s="98"/>
      <c r="Q6" s="98"/>
      <c r="R6" s="98"/>
      <c r="S6" s="98"/>
      <c r="T6" s="98"/>
    </row>
    <row r="7" spans="1:24" ht="18.75" x14ac:dyDescent="0.3">
      <c r="A7" s="2"/>
      <c r="B7" s="87" t="s">
        <v>260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98"/>
      <c r="S7" s="98"/>
      <c r="T7" s="98"/>
    </row>
    <row r="8" spans="1:24" ht="18.75" x14ac:dyDescent="0.3">
      <c r="A8" s="2"/>
      <c r="B8" s="2"/>
      <c r="C8" s="2"/>
      <c r="D8" s="99" t="s">
        <v>89</v>
      </c>
      <c r="E8" s="99"/>
      <c r="F8" s="99"/>
      <c r="G8" s="99"/>
      <c r="H8" s="99"/>
      <c r="I8" s="99"/>
      <c r="J8" s="99"/>
      <c r="K8" s="99"/>
      <c r="L8" s="99"/>
      <c r="M8" s="65"/>
      <c r="N8" s="65"/>
      <c r="O8" s="54"/>
      <c r="P8" s="54"/>
      <c r="Q8" s="54"/>
      <c r="R8" s="88"/>
      <c r="S8" s="88"/>
      <c r="T8" s="88"/>
    </row>
    <row r="9" spans="1:24" ht="18.75" x14ac:dyDescent="0.25">
      <c r="A9" s="2"/>
      <c r="B9" s="2"/>
      <c r="C9" s="2"/>
      <c r="D9" s="2"/>
      <c r="E9" s="2"/>
      <c r="F9" s="66"/>
      <c r="G9" s="66"/>
      <c r="H9" s="66"/>
      <c r="I9" s="66"/>
      <c r="J9" s="66"/>
      <c r="K9" s="66"/>
      <c r="L9" s="66"/>
      <c r="M9" s="66"/>
      <c r="N9" s="66"/>
      <c r="T9" s="67"/>
    </row>
    <row r="10" spans="1:24" x14ac:dyDescent="0.25">
      <c r="A10" s="2"/>
      <c r="B10" s="2"/>
      <c r="C10" s="2"/>
      <c r="D10" s="2"/>
      <c r="E10" s="2"/>
      <c r="F10" s="2"/>
      <c r="G10" s="68" t="s">
        <v>299</v>
      </c>
      <c r="H10" s="68"/>
      <c r="I10" s="68"/>
      <c r="J10" s="68"/>
      <c r="K10" s="68"/>
      <c r="L10" s="68"/>
      <c r="M10" s="68"/>
      <c r="N10" s="68"/>
      <c r="T10" s="68"/>
    </row>
    <row r="11" spans="1:24" x14ac:dyDescent="0.25">
      <c r="A11" s="2"/>
      <c r="B11" s="2"/>
      <c r="C11" s="2"/>
      <c r="D11" s="68"/>
      <c r="E11" s="68"/>
      <c r="F11" s="68"/>
      <c r="G11" s="68"/>
      <c r="H11" s="68"/>
      <c r="I11" s="68"/>
      <c r="J11" s="68"/>
      <c r="K11" s="68"/>
      <c r="L11" s="68" t="s">
        <v>90</v>
      </c>
      <c r="M11" s="68"/>
      <c r="N11" s="68"/>
      <c r="O11" s="68"/>
      <c r="P11" s="68"/>
      <c r="Q11" s="68"/>
      <c r="R11" s="68"/>
      <c r="S11" s="68"/>
      <c r="T11" s="68"/>
    </row>
    <row r="12" spans="1:24" ht="30.75" customHeight="1" x14ac:dyDescent="0.25">
      <c r="A12" s="96" t="s">
        <v>282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53"/>
      <c r="U12" s="53"/>
      <c r="V12" s="53"/>
      <c r="W12" s="53"/>
      <c r="X12" s="53"/>
    </row>
    <row r="13" spans="1:24" x14ac:dyDescent="0.25">
      <c r="E13" s="79" t="s">
        <v>91</v>
      </c>
      <c r="F13" s="79"/>
      <c r="G13" s="79"/>
      <c r="H13" s="79"/>
      <c r="I13" s="79"/>
      <c r="J13" s="79"/>
      <c r="K13" s="79"/>
      <c r="L13" s="79"/>
      <c r="M13" s="79"/>
      <c r="N13" s="86"/>
      <c r="Q13" s="79"/>
      <c r="R13" s="79"/>
      <c r="S13" s="79"/>
      <c r="T13" s="79"/>
    </row>
    <row r="14" spans="1:24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</row>
    <row r="15" spans="1:24" ht="75.75" customHeight="1" x14ac:dyDescent="0.25">
      <c r="A15" s="89" t="s">
        <v>7</v>
      </c>
      <c r="B15" s="89" t="s">
        <v>6</v>
      </c>
      <c r="C15" s="89" t="s">
        <v>1</v>
      </c>
      <c r="D15" s="92" t="s">
        <v>92</v>
      </c>
      <c r="E15" s="92" t="s">
        <v>213</v>
      </c>
      <c r="F15" s="92" t="s">
        <v>221</v>
      </c>
      <c r="G15" s="90" t="s">
        <v>93</v>
      </c>
      <c r="H15" s="95"/>
      <c r="I15" s="95"/>
      <c r="J15" s="95"/>
      <c r="K15" s="95"/>
      <c r="L15" s="95"/>
      <c r="M15" s="95"/>
      <c r="N15" s="95"/>
      <c r="O15" s="95"/>
      <c r="P15" s="91"/>
      <c r="Q15" s="92" t="s">
        <v>94</v>
      </c>
      <c r="R15" s="89" t="s">
        <v>95</v>
      </c>
      <c r="S15" s="89"/>
      <c r="T15" s="89" t="s">
        <v>2</v>
      </c>
    </row>
    <row r="16" spans="1:24" ht="69.75" customHeight="1" x14ac:dyDescent="0.25">
      <c r="A16" s="89"/>
      <c r="B16" s="89"/>
      <c r="C16" s="89"/>
      <c r="D16" s="93"/>
      <c r="E16" s="93"/>
      <c r="F16" s="93"/>
      <c r="G16" s="90" t="s">
        <v>86</v>
      </c>
      <c r="H16" s="91"/>
      <c r="I16" s="90" t="s">
        <v>8</v>
      </c>
      <c r="J16" s="91"/>
      <c r="K16" s="90" t="s">
        <v>9</v>
      </c>
      <c r="L16" s="91"/>
      <c r="M16" s="90" t="s">
        <v>87</v>
      </c>
      <c r="N16" s="91"/>
      <c r="O16" s="90" t="s">
        <v>10</v>
      </c>
      <c r="P16" s="91"/>
      <c r="Q16" s="93"/>
      <c r="R16" s="89" t="s">
        <v>96</v>
      </c>
      <c r="S16" s="89" t="s">
        <v>3</v>
      </c>
      <c r="T16" s="89"/>
    </row>
    <row r="17" spans="1:20" ht="79.5" customHeight="1" x14ac:dyDescent="0.25">
      <c r="A17" s="89"/>
      <c r="B17" s="89"/>
      <c r="C17" s="89"/>
      <c r="D17" s="94"/>
      <c r="E17" s="94"/>
      <c r="F17" s="94"/>
      <c r="G17" s="78" t="s">
        <v>4</v>
      </c>
      <c r="H17" s="78" t="s">
        <v>5</v>
      </c>
      <c r="I17" s="78" t="s">
        <v>4</v>
      </c>
      <c r="J17" s="78" t="s">
        <v>5</v>
      </c>
      <c r="K17" s="78" t="s">
        <v>4</v>
      </c>
      <c r="L17" s="78" t="s">
        <v>5</v>
      </c>
      <c r="M17" s="78" t="s">
        <v>4</v>
      </c>
      <c r="N17" s="78" t="s">
        <v>5</v>
      </c>
      <c r="O17" s="78" t="s">
        <v>4</v>
      </c>
      <c r="P17" s="78" t="s">
        <v>5</v>
      </c>
      <c r="Q17" s="94"/>
      <c r="R17" s="89"/>
      <c r="S17" s="89"/>
      <c r="T17" s="89"/>
    </row>
    <row r="18" spans="1:20" x14ac:dyDescent="0.25">
      <c r="A18" s="78">
        <v>1</v>
      </c>
      <c r="B18" s="78">
        <f t="shared" ref="B18:T18" si="0">A18+1</f>
        <v>2</v>
      </c>
      <c r="C18" s="78">
        <f t="shared" si="0"/>
        <v>3</v>
      </c>
      <c r="D18" s="78">
        <f t="shared" si="0"/>
        <v>4</v>
      </c>
      <c r="E18" s="78">
        <f t="shared" si="0"/>
        <v>5</v>
      </c>
      <c r="F18" s="78">
        <f t="shared" si="0"/>
        <v>6</v>
      </c>
      <c r="G18" s="78">
        <f t="shared" si="0"/>
        <v>7</v>
      </c>
      <c r="H18" s="78">
        <f t="shared" si="0"/>
        <v>8</v>
      </c>
      <c r="I18" s="78">
        <f t="shared" si="0"/>
        <v>9</v>
      </c>
      <c r="J18" s="78">
        <f t="shared" si="0"/>
        <v>10</v>
      </c>
      <c r="K18" s="78">
        <f t="shared" si="0"/>
        <v>11</v>
      </c>
      <c r="L18" s="78">
        <f t="shared" si="0"/>
        <v>12</v>
      </c>
      <c r="M18" s="78">
        <f t="shared" si="0"/>
        <v>13</v>
      </c>
      <c r="N18" s="78">
        <f t="shared" si="0"/>
        <v>14</v>
      </c>
      <c r="O18" s="78">
        <f t="shared" si="0"/>
        <v>15</v>
      </c>
      <c r="P18" s="78">
        <f t="shared" si="0"/>
        <v>16</v>
      </c>
      <c r="Q18" s="78">
        <f t="shared" si="0"/>
        <v>17</v>
      </c>
      <c r="R18" s="78">
        <f t="shared" si="0"/>
        <v>18</v>
      </c>
      <c r="S18" s="78">
        <f t="shared" si="0"/>
        <v>19</v>
      </c>
      <c r="T18" s="78">
        <f t="shared" si="0"/>
        <v>20</v>
      </c>
    </row>
    <row r="19" spans="1:20" s="3" customFormat="1" ht="42.75" customHeight="1" x14ac:dyDescent="0.25">
      <c r="A19" s="39" t="s">
        <v>40</v>
      </c>
      <c r="B19" s="17" t="s">
        <v>11</v>
      </c>
      <c r="C19" s="18" t="s">
        <v>78</v>
      </c>
      <c r="D19" s="6">
        <f>D21+D24</f>
        <v>25.687000000000005</v>
      </c>
      <c r="E19" s="7">
        <f t="shared" ref="E19:F31" si="1">E20</f>
        <v>0</v>
      </c>
      <c r="F19" s="7">
        <f t="shared" si="1"/>
        <v>0</v>
      </c>
      <c r="G19" s="6">
        <f t="shared" ref="G19" si="2">G21+G24+G20</f>
        <v>25.687000000000005</v>
      </c>
      <c r="H19" s="6">
        <f>H21+H24+H20</f>
        <v>24.273522999999997</v>
      </c>
      <c r="I19" s="6">
        <f t="shared" ref="I19:O19" si="3">I21+I24+I20</f>
        <v>1.4989999999999999</v>
      </c>
      <c r="J19" s="6">
        <f>J21+J24+J20</f>
        <v>1.5389999999999999</v>
      </c>
      <c r="K19" s="6">
        <f>K21+K24+K20</f>
        <v>4.5310000000000006</v>
      </c>
      <c r="L19" s="6">
        <f>L21+L24+L20</f>
        <v>3.6880000000000006</v>
      </c>
      <c r="M19" s="6">
        <f>M21+M24+M20</f>
        <v>10.413</v>
      </c>
      <c r="N19" s="6">
        <f>N21+N24+N20</f>
        <v>9.9965230000000016</v>
      </c>
      <c r="O19" s="6">
        <f t="shared" si="3"/>
        <v>9.2439999999999998</v>
      </c>
      <c r="P19" s="6">
        <f>P21+P24+P20</f>
        <v>9.0500000000000007</v>
      </c>
      <c r="Q19" s="7">
        <v>0</v>
      </c>
      <c r="R19" s="9">
        <f>P19-O19</f>
        <v>-0.19399999999999906</v>
      </c>
      <c r="S19" s="36">
        <f>P19/O19*100</f>
        <v>97.901341410644747</v>
      </c>
      <c r="T19" s="35"/>
    </row>
    <row r="20" spans="1:20" s="3" customFormat="1" ht="30" customHeight="1" x14ac:dyDescent="0.25">
      <c r="A20" s="40" t="s">
        <v>41</v>
      </c>
      <c r="B20" s="19" t="s">
        <v>28</v>
      </c>
      <c r="C20" s="18" t="s">
        <v>78</v>
      </c>
      <c r="D20" s="8">
        <f t="shared" ref="D20:G20" si="4">D26</f>
        <v>0</v>
      </c>
      <c r="E20" s="8">
        <f t="shared" si="4"/>
        <v>0</v>
      </c>
      <c r="F20" s="8">
        <f t="shared" si="4"/>
        <v>0</v>
      </c>
      <c r="G20" s="8">
        <f t="shared" si="4"/>
        <v>0</v>
      </c>
      <c r="H20" s="8">
        <f>H26</f>
        <v>1.7785230000000001</v>
      </c>
      <c r="I20" s="8">
        <f t="shared" ref="I20:P20" si="5">I26</f>
        <v>0</v>
      </c>
      <c r="J20" s="8">
        <f>J26</f>
        <v>0.28800000000000003</v>
      </c>
      <c r="K20" s="8">
        <v>0</v>
      </c>
      <c r="L20" s="8">
        <f>L26</f>
        <v>0.115</v>
      </c>
      <c r="M20" s="8">
        <f t="shared" si="5"/>
        <v>0</v>
      </c>
      <c r="N20" s="8">
        <f>N26</f>
        <v>1.0355230000000002</v>
      </c>
      <c r="O20" s="8">
        <f t="shared" si="5"/>
        <v>0</v>
      </c>
      <c r="P20" s="8">
        <f t="shared" si="5"/>
        <v>0.34</v>
      </c>
      <c r="Q20" s="7">
        <v>0</v>
      </c>
      <c r="R20" s="9">
        <v>0</v>
      </c>
      <c r="S20" s="36">
        <v>0</v>
      </c>
      <c r="T20" s="69"/>
    </row>
    <row r="21" spans="1:20" s="3" customFormat="1" ht="43.5" customHeight="1" x14ac:dyDescent="0.25">
      <c r="A21" s="40" t="s">
        <v>42</v>
      </c>
      <c r="B21" s="19" t="s">
        <v>29</v>
      </c>
      <c r="C21" s="18" t="s">
        <v>78</v>
      </c>
      <c r="D21" s="6">
        <f>D69+D83+D119</f>
        <v>19.759000000000004</v>
      </c>
      <c r="E21" s="7">
        <f t="shared" si="1"/>
        <v>0</v>
      </c>
      <c r="F21" s="7">
        <v>0</v>
      </c>
      <c r="G21" s="6">
        <f>G69+G83+G119</f>
        <v>19.759000000000004</v>
      </c>
      <c r="H21" s="6">
        <f>H69+H83+H119</f>
        <v>16.855999999999998</v>
      </c>
      <c r="I21" s="6">
        <f t="shared" ref="I21:P21" si="6">I69+I83+I119</f>
        <v>1.4989999999999999</v>
      </c>
      <c r="J21" s="6">
        <f t="shared" ref="J21" si="7">J69+J83+J119</f>
        <v>1.2509999999999999</v>
      </c>
      <c r="K21" s="6">
        <f t="shared" si="6"/>
        <v>4.5310000000000006</v>
      </c>
      <c r="L21" s="6">
        <f t="shared" ref="L21" si="8">L69+L83+L119</f>
        <v>3.5730000000000004</v>
      </c>
      <c r="M21" s="6">
        <f t="shared" si="6"/>
        <v>7.1940000000000008</v>
      </c>
      <c r="N21" s="6">
        <f t="shared" ref="N21" si="9">N69+N83+N119</f>
        <v>5.7760000000000016</v>
      </c>
      <c r="O21" s="6">
        <f t="shared" si="6"/>
        <v>6.5349999999999993</v>
      </c>
      <c r="P21" s="6">
        <f t="shared" si="6"/>
        <v>6.2560000000000002</v>
      </c>
      <c r="Q21" s="7">
        <v>0</v>
      </c>
      <c r="R21" s="9">
        <f t="shared" ref="R21:R83" si="10">P21-O21</f>
        <v>-0.27899999999999903</v>
      </c>
      <c r="S21" s="36">
        <f t="shared" ref="S21:S83" si="11">P21/O21*100</f>
        <v>95.730680948737586</v>
      </c>
      <c r="T21" s="35"/>
    </row>
    <row r="22" spans="1:20" s="3" customFormat="1" ht="59.25" customHeight="1" x14ac:dyDescent="0.25">
      <c r="A22" s="40" t="s">
        <v>43</v>
      </c>
      <c r="B22" s="19" t="s">
        <v>30</v>
      </c>
      <c r="C22" s="18" t="s">
        <v>78</v>
      </c>
      <c r="D22" s="8">
        <v>0</v>
      </c>
      <c r="E22" s="7">
        <f t="shared" si="1"/>
        <v>0</v>
      </c>
      <c r="F22" s="7">
        <f t="shared" si="1"/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7">
        <v>0</v>
      </c>
      <c r="R22" s="9">
        <f t="shared" si="10"/>
        <v>0</v>
      </c>
      <c r="S22" s="36">
        <v>0</v>
      </c>
      <c r="T22" s="69"/>
    </row>
    <row r="23" spans="1:20" s="3" customFormat="1" ht="35.25" customHeight="1" x14ac:dyDescent="0.25">
      <c r="A23" s="40" t="s">
        <v>44</v>
      </c>
      <c r="B23" s="19" t="s">
        <v>31</v>
      </c>
      <c r="C23" s="18" t="s">
        <v>78</v>
      </c>
      <c r="D23" s="8">
        <v>0</v>
      </c>
      <c r="E23" s="7">
        <f t="shared" si="1"/>
        <v>0</v>
      </c>
      <c r="F23" s="7">
        <f t="shared" si="1"/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7">
        <v>0</v>
      </c>
      <c r="R23" s="9">
        <f t="shared" si="10"/>
        <v>0</v>
      </c>
      <c r="S23" s="36">
        <v>0</v>
      </c>
      <c r="T23" s="69"/>
    </row>
    <row r="24" spans="1:20" s="3" customFormat="1" ht="39" customHeight="1" x14ac:dyDescent="0.25">
      <c r="A24" s="41" t="s">
        <v>45</v>
      </c>
      <c r="B24" s="19" t="s">
        <v>32</v>
      </c>
      <c r="C24" s="18" t="s">
        <v>78</v>
      </c>
      <c r="D24" s="6">
        <f>D127</f>
        <v>5.9279999999999999</v>
      </c>
      <c r="E24" s="7">
        <f t="shared" si="1"/>
        <v>0</v>
      </c>
      <c r="F24" s="7">
        <f t="shared" si="1"/>
        <v>0</v>
      </c>
      <c r="G24" s="6">
        <f t="shared" ref="G24" si="12">G127</f>
        <v>5.9279999999999999</v>
      </c>
      <c r="H24" s="6">
        <f>H127</f>
        <v>5.6389999999999993</v>
      </c>
      <c r="I24" s="6">
        <f t="shared" ref="I24:P24" si="13">I127</f>
        <v>0</v>
      </c>
      <c r="J24" s="6">
        <f t="shared" ref="J24" si="14">J127</f>
        <v>0</v>
      </c>
      <c r="K24" s="6">
        <f t="shared" si="13"/>
        <v>0</v>
      </c>
      <c r="L24" s="6">
        <f t="shared" ref="L24" si="15">L127</f>
        <v>0</v>
      </c>
      <c r="M24" s="6">
        <f t="shared" si="13"/>
        <v>3.2190000000000003</v>
      </c>
      <c r="N24" s="6">
        <f>N127</f>
        <v>3.1850000000000001</v>
      </c>
      <c r="O24" s="6">
        <f t="shared" si="13"/>
        <v>2.7090000000000001</v>
      </c>
      <c r="P24" s="6">
        <f t="shared" si="13"/>
        <v>2.4539999999999997</v>
      </c>
      <c r="Q24" s="7">
        <v>0</v>
      </c>
      <c r="R24" s="9">
        <f t="shared" si="10"/>
        <v>-0.25500000000000034</v>
      </c>
      <c r="S24" s="36">
        <f t="shared" si="11"/>
        <v>90.586932447397544</v>
      </c>
      <c r="T24" s="69"/>
    </row>
    <row r="25" spans="1:20" s="3" customFormat="1" ht="31.5" customHeight="1" x14ac:dyDescent="0.25">
      <c r="A25" s="42" t="s">
        <v>46</v>
      </c>
      <c r="B25" s="20" t="s">
        <v>33</v>
      </c>
      <c r="C25" s="18" t="s">
        <v>78</v>
      </c>
      <c r="D25" s="8">
        <v>0</v>
      </c>
      <c r="E25" s="7">
        <f t="shared" si="1"/>
        <v>0</v>
      </c>
      <c r="F25" s="7">
        <f t="shared" si="1"/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7">
        <v>0</v>
      </c>
      <c r="R25" s="9">
        <f t="shared" si="10"/>
        <v>0</v>
      </c>
      <c r="S25" s="36">
        <v>0</v>
      </c>
      <c r="T25" s="69"/>
    </row>
    <row r="26" spans="1:20" s="3" customFormat="1" ht="32.25" customHeight="1" x14ac:dyDescent="0.25">
      <c r="A26" s="43" t="s">
        <v>47</v>
      </c>
      <c r="B26" s="21" t="s">
        <v>98</v>
      </c>
      <c r="C26" s="18" t="s">
        <v>78</v>
      </c>
      <c r="D26" s="5">
        <v>0</v>
      </c>
      <c r="E26" s="7">
        <f t="shared" si="1"/>
        <v>0</v>
      </c>
      <c r="F26" s="7">
        <f t="shared" si="1"/>
        <v>0</v>
      </c>
      <c r="G26" s="5">
        <f t="shared" ref="G26:P26" si="16">G27</f>
        <v>0</v>
      </c>
      <c r="H26" s="5">
        <f>H27</f>
        <v>1.7785230000000001</v>
      </c>
      <c r="I26" s="5">
        <f t="shared" si="16"/>
        <v>0</v>
      </c>
      <c r="J26" s="5">
        <f>J27</f>
        <v>0.28800000000000003</v>
      </c>
      <c r="K26" s="5">
        <f t="shared" si="16"/>
        <v>0</v>
      </c>
      <c r="L26" s="5">
        <f>L27</f>
        <v>0.115</v>
      </c>
      <c r="M26" s="5">
        <f t="shared" si="16"/>
        <v>0</v>
      </c>
      <c r="N26" s="5">
        <f>N27</f>
        <v>1.0355230000000002</v>
      </c>
      <c r="O26" s="5">
        <f t="shared" si="16"/>
        <v>0</v>
      </c>
      <c r="P26" s="5">
        <f t="shared" si="16"/>
        <v>0.34</v>
      </c>
      <c r="Q26" s="7">
        <v>0</v>
      </c>
      <c r="R26" s="9">
        <v>0</v>
      </c>
      <c r="S26" s="36">
        <v>0</v>
      </c>
      <c r="T26" s="69"/>
    </row>
    <row r="27" spans="1:20" s="3" customFormat="1" ht="62.25" customHeight="1" x14ac:dyDescent="0.25">
      <c r="A27" s="43" t="s">
        <v>12</v>
      </c>
      <c r="B27" s="21" t="s">
        <v>99</v>
      </c>
      <c r="C27" s="18" t="s">
        <v>78</v>
      </c>
      <c r="D27" s="5">
        <v>0</v>
      </c>
      <c r="E27" s="7">
        <f t="shared" si="1"/>
        <v>0</v>
      </c>
      <c r="F27" s="7">
        <f t="shared" si="1"/>
        <v>0</v>
      </c>
      <c r="G27" s="9">
        <f t="shared" ref="G27" si="17">G28+G29+G30</f>
        <v>0</v>
      </c>
      <c r="H27" s="9">
        <f>H28+H29+H30</f>
        <v>1.7785230000000001</v>
      </c>
      <c r="I27" s="9">
        <f t="shared" ref="I27:P27" si="18">I28+I29+I30</f>
        <v>0</v>
      </c>
      <c r="J27" s="9">
        <f>J28+J29+J30</f>
        <v>0.28800000000000003</v>
      </c>
      <c r="K27" s="9">
        <f t="shared" si="18"/>
        <v>0</v>
      </c>
      <c r="L27" s="9">
        <f>L28+L29+L30</f>
        <v>0.115</v>
      </c>
      <c r="M27" s="9">
        <f t="shared" si="18"/>
        <v>0</v>
      </c>
      <c r="N27" s="9">
        <f>N28+N29+N30</f>
        <v>1.0355230000000002</v>
      </c>
      <c r="O27" s="9">
        <f t="shared" si="18"/>
        <v>0</v>
      </c>
      <c r="P27" s="9">
        <f t="shared" si="18"/>
        <v>0.34</v>
      </c>
      <c r="Q27" s="7">
        <v>0</v>
      </c>
      <c r="R27" s="9">
        <v>0</v>
      </c>
      <c r="S27" s="36">
        <v>0</v>
      </c>
      <c r="T27" s="69"/>
    </row>
    <row r="28" spans="1:20" s="3" customFormat="1" ht="70.5" customHeight="1" x14ac:dyDescent="0.25">
      <c r="A28" s="43" t="s">
        <v>13</v>
      </c>
      <c r="B28" s="21" t="s">
        <v>100</v>
      </c>
      <c r="C28" s="18" t="s">
        <v>78</v>
      </c>
      <c r="D28" s="5">
        <v>0</v>
      </c>
      <c r="E28" s="7">
        <f t="shared" si="1"/>
        <v>0</v>
      </c>
      <c r="F28" s="7">
        <f t="shared" si="1"/>
        <v>0</v>
      </c>
      <c r="G28" s="5">
        <f t="shared" ref="G28" si="19">G34</f>
        <v>0</v>
      </c>
      <c r="H28" s="5">
        <f t="shared" ref="H28:J28" si="20">H34</f>
        <v>0.23900000000000005</v>
      </c>
      <c r="I28" s="5">
        <f t="shared" ref="I28:P28" si="21">I34</f>
        <v>0</v>
      </c>
      <c r="J28" s="5">
        <f t="shared" si="20"/>
        <v>1.2999999999999998E-2</v>
      </c>
      <c r="K28" s="5">
        <f t="shared" si="21"/>
        <v>0</v>
      </c>
      <c r="L28" s="5">
        <f t="shared" si="21"/>
        <v>9.8000000000000004E-2</v>
      </c>
      <c r="M28" s="5">
        <f t="shared" si="21"/>
        <v>0</v>
      </c>
      <c r="N28" s="5">
        <f t="shared" si="21"/>
        <v>4.8000000000000001E-2</v>
      </c>
      <c r="O28" s="5">
        <f t="shared" si="21"/>
        <v>0</v>
      </c>
      <c r="P28" s="5">
        <f t="shared" si="21"/>
        <v>0.08</v>
      </c>
      <c r="Q28" s="7">
        <v>0</v>
      </c>
      <c r="R28" s="9">
        <v>0</v>
      </c>
      <c r="S28" s="36">
        <v>0</v>
      </c>
      <c r="T28" s="69"/>
    </row>
    <row r="29" spans="1:20" ht="63.75" customHeight="1" x14ac:dyDescent="0.25">
      <c r="A29" s="43" t="s">
        <v>14</v>
      </c>
      <c r="B29" s="21" t="s">
        <v>101</v>
      </c>
      <c r="C29" s="4" t="s">
        <v>78</v>
      </c>
      <c r="D29" s="5">
        <v>0</v>
      </c>
      <c r="E29" s="7">
        <f t="shared" si="1"/>
        <v>0</v>
      </c>
      <c r="F29" s="7">
        <f t="shared" si="1"/>
        <v>0</v>
      </c>
      <c r="G29" s="5">
        <f t="shared" ref="G29" si="22">G52</f>
        <v>0</v>
      </c>
      <c r="H29" s="5">
        <f t="shared" ref="H29:J29" si="23">H52</f>
        <v>1.539523</v>
      </c>
      <c r="I29" s="5">
        <f t="shared" ref="I29:P29" si="24">I52</f>
        <v>0</v>
      </c>
      <c r="J29" s="5">
        <f t="shared" si="23"/>
        <v>0.27500000000000002</v>
      </c>
      <c r="K29" s="5">
        <f t="shared" si="24"/>
        <v>0</v>
      </c>
      <c r="L29" s="5">
        <f t="shared" si="24"/>
        <v>1.7000000000000001E-2</v>
      </c>
      <c r="M29" s="5">
        <f t="shared" si="24"/>
        <v>0</v>
      </c>
      <c r="N29" s="5">
        <f t="shared" si="24"/>
        <v>0.98752300000000015</v>
      </c>
      <c r="O29" s="5">
        <f t="shared" si="24"/>
        <v>0</v>
      </c>
      <c r="P29" s="5">
        <f t="shared" si="24"/>
        <v>0.26</v>
      </c>
      <c r="Q29" s="7">
        <v>0</v>
      </c>
      <c r="R29" s="9">
        <v>0</v>
      </c>
      <c r="S29" s="36">
        <v>0</v>
      </c>
      <c r="T29" s="78"/>
    </row>
    <row r="30" spans="1:20" ht="74.25" customHeight="1" x14ac:dyDescent="0.25">
      <c r="A30" s="43" t="s">
        <v>15</v>
      </c>
      <c r="B30" s="22" t="s">
        <v>102</v>
      </c>
      <c r="C30" s="4" t="s">
        <v>78</v>
      </c>
      <c r="D30" s="5">
        <v>0</v>
      </c>
      <c r="E30" s="7">
        <f t="shared" si="1"/>
        <v>0</v>
      </c>
      <c r="F30" s="7">
        <f t="shared" si="1"/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7">
        <v>0</v>
      </c>
      <c r="R30" s="9">
        <f t="shared" si="10"/>
        <v>0</v>
      </c>
      <c r="S30" s="36">
        <v>0</v>
      </c>
      <c r="T30" s="78"/>
    </row>
    <row r="31" spans="1:20" ht="48" customHeight="1" x14ac:dyDescent="0.25">
      <c r="A31" s="43" t="s">
        <v>103</v>
      </c>
      <c r="B31" s="22" t="s">
        <v>104</v>
      </c>
      <c r="C31" s="4" t="s">
        <v>78</v>
      </c>
      <c r="D31" s="5">
        <v>0</v>
      </c>
      <c r="E31" s="7">
        <f t="shared" si="1"/>
        <v>0</v>
      </c>
      <c r="F31" s="7">
        <f t="shared" si="1"/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7">
        <v>0</v>
      </c>
      <c r="R31" s="9">
        <f t="shared" si="10"/>
        <v>0</v>
      </c>
      <c r="S31" s="36">
        <v>0</v>
      </c>
      <c r="T31" s="78"/>
    </row>
    <row r="32" spans="1:20" ht="54" customHeight="1" x14ac:dyDescent="0.25">
      <c r="A32" s="43" t="s">
        <v>105</v>
      </c>
      <c r="B32" s="22" t="s">
        <v>106</v>
      </c>
      <c r="C32" s="4" t="s">
        <v>78</v>
      </c>
      <c r="D32" s="5">
        <v>0</v>
      </c>
      <c r="E32" s="7">
        <f>E66</f>
        <v>0</v>
      </c>
      <c r="F32" s="7">
        <f>F66</f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7">
        <v>0</v>
      </c>
      <c r="R32" s="9">
        <f t="shared" si="10"/>
        <v>0</v>
      </c>
      <c r="S32" s="36">
        <v>0</v>
      </c>
      <c r="T32" s="78"/>
    </row>
    <row r="33" spans="1:20" ht="63" customHeight="1" x14ac:dyDescent="0.25">
      <c r="A33" s="43" t="s">
        <v>107</v>
      </c>
      <c r="B33" s="22" t="s">
        <v>317</v>
      </c>
      <c r="C33" s="4" t="s">
        <v>78</v>
      </c>
      <c r="D33" s="5">
        <v>0</v>
      </c>
      <c r="E33" s="7">
        <v>0</v>
      </c>
      <c r="F33" s="7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7">
        <v>0</v>
      </c>
      <c r="R33" s="9">
        <f t="shared" si="10"/>
        <v>0</v>
      </c>
      <c r="S33" s="36">
        <v>0</v>
      </c>
      <c r="T33" s="78"/>
    </row>
    <row r="34" spans="1:20" ht="60" customHeight="1" x14ac:dyDescent="0.25">
      <c r="A34" s="43" t="s">
        <v>252</v>
      </c>
      <c r="B34" s="19" t="s">
        <v>34</v>
      </c>
      <c r="C34" s="4" t="s">
        <v>78</v>
      </c>
      <c r="D34" s="8">
        <v>0</v>
      </c>
      <c r="E34" s="8">
        <v>0</v>
      </c>
      <c r="F34" s="8">
        <v>0</v>
      </c>
      <c r="G34" s="8">
        <f t="shared" ref="G34" si="25">G35+G36</f>
        <v>0</v>
      </c>
      <c r="H34" s="8">
        <f>H35+H36+H37+H38+H39+H40+H41+H42+H43+H44+H45+H46+H47+H48+H49+H50+H51</f>
        <v>0.23900000000000005</v>
      </c>
      <c r="I34" s="8">
        <f t="shared" ref="I34:O34" si="26">I35+I36</f>
        <v>0</v>
      </c>
      <c r="J34" s="8">
        <f>J35+J36+J37+J38+J39+J40+J41+J42+J43+J44</f>
        <v>1.2999999999999998E-2</v>
      </c>
      <c r="K34" s="8">
        <f t="shared" si="26"/>
        <v>0</v>
      </c>
      <c r="L34" s="8">
        <f>L35+L36+L37+L38+L39+L40+L41+L42+L43+L44</f>
        <v>9.8000000000000004E-2</v>
      </c>
      <c r="M34" s="8">
        <f t="shared" si="26"/>
        <v>0</v>
      </c>
      <c r="N34" s="8">
        <f>N35+N36+N37+N38+N39+N40+N41+N42+N43+N44</f>
        <v>4.8000000000000001E-2</v>
      </c>
      <c r="O34" s="8">
        <f t="shared" si="26"/>
        <v>0</v>
      </c>
      <c r="P34" s="8">
        <f>P35+P36+P37+P38+P39+P40+P41+P42+P43+P44+P45+P46+P47+P48+P49+P50+P51</f>
        <v>0.08</v>
      </c>
      <c r="Q34" s="7">
        <v>0</v>
      </c>
      <c r="R34" s="9">
        <f t="shared" si="10"/>
        <v>0.08</v>
      </c>
      <c r="S34" s="36">
        <v>0</v>
      </c>
      <c r="T34" s="78"/>
    </row>
    <row r="35" spans="1:20" ht="60" customHeight="1" x14ac:dyDescent="0.25">
      <c r="A35" s="43" t="s">
        <v>253</v>
      </c>
      <c r="B35" s="23" t="s">
        <v>214</v>
      </c>
      <c r="C35" s="10"/>
      <c r="D35" s="12">
        <v>0</v>
      </c>
      <c r="E35" s="12">
        <v>0</v>
      </c>
      <c r="F35" s="12">
        <v>0</v>
      </c>
      <c r="G35" s="12">
        <v>0</v>
      </c>
      <c r="H35" s="13">
        <v>1E-3</v>
      </c>
      <c r="I35" s="12">
        <v>0</v>
      </c>
      <c r="J35" s="13">
        <v>1E-3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1">
        <v>0</v>
      </c>
      <c r="R35" s="13">
        <f t="shared" si="10"/>
        <v>0</v>
      </c>
      <c r="S35" s="84">
        <v>0</v>
      </c>
      <c r="T35" s="85" t="s">
        <v>318</v>
      </c>
    </row>
    <row r="36" spans="1:20" ht="60" customHeight="1" x14ac:dyDescent="0.25">
      <c r="A36" s="43" t="s">
        <v>254</v>
      </c>
      <c r="B36" s="24" t="s">
        <v>215</v>
      </c>
      <c r="C36" s="10"/>
      <c r="D36" s="12">
        <v>0</v>
      </c>
      <c r="E36" s="12">
        <v>0</v>
      </c>
      <c r="F36" s="12">
        <v>0</v>
      </c>
      <c r="G36" s="12">
        <v>0</v>
      </c>
      <c r="H36" s="13">
        <v>8.9999999999999993E-3</v>
      </c>
      <c r="I36" s="12">
        <v>0</v>
      </c>
      <c r="J36" s="13">
        <v>8.9999999999999993E-3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1">
        <v>0</v>
      </c>
      <c r="R36" s="13">
        <f t="shared" si="10"/>
        <v>0</v>
      </c>
      <c r="S36" s="84">
        <v>0</v>
      </c>
      <c r="T36" s="85" t="s">
        <v>318</v>
      </c>
    </row>
    <row r="37" spans="1:20" ht="80.25" customHeight="1" x14ac:dyDescent="0.25">
      <c r="A37" s="43" t="s">
        <v>255</v>
      </c>
      <c r="B37" s="24" t="s">
        <v>251</v>
      </c>
      <c r="C37" s="10"/>
      <c r="D37" s="12">
        <v>0</v>
      </c>
      <c r="E37" s="12">
        <v>0</v>
      </c>
      <c r="F37" s="12">
        <v>0</v>
      </c>
      <c r="G37" s="12">
        <v>0</v>
      </c>
      <c r="H37" s="13">
        <v>3.0000000000000001E-3</v>
      </c>
      <c r="I37" s="12">
        <v>0</v>
      </c>
      <c r="J37" s="13">
        <v>3.0000000000000001E-3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1">
        <v>0</v>
      </c>
      <c r="R37" s="13">
        <f t="shared" si="10"/>
        <v>0</v>
      </c>
      <c r="S37" s="84">
        <v>0</v>
      </c>
      <c r="T37" s="85" t="s">
        <v>318</v>
      </c>
    </row>
    <row r="38" spans="1:20" ht="68.25" customHeight="1" x14ac:dyDescent="0.25">
      <c r="A38" s="43" t="s">
        <v>261</v>
      </c>
      <c r="B38" s="24" t="s">
        <v>285</v>
      </c>
      <c r="C38" s="10"/>
      <c r="D38" s="12">
        <v>0</v>
      </c>
      <c r="E38" s="12">
        <v>0</v>
      </c>
      <c r="F38" s="12">
        <v>0</v>
      </c>
      <c r="G38" s="12">
        <v>0</v>
      </c>
      <c r="H38" s="12">
        <v>4.0000000000000001E-3</v>
      </c>
      <c r="I38" s="12">
        <v>0</v>
      </c>
      <c r="J38" s="13">
        <v>0</v>
      </c>
      <c r="K38" s="12">
        <v>0</v>
      </c>
      <c r="L38" s="12">
        <v>4.0000000000000001E-3</v>
      </c>
      <c r="M38" s="12">
        <v>0</v>
      </c>
      <c r="N38" s="12">
        <v>0</v>
      </c>
      <c r="O38" s="12">
        <v>0</v>
      </c>
      <c r="P38" s="12">
        <v>0</v>
      </c>
      <c r="Q38" s="11">
        <v>0</v>
      </c>
      <c r="R38" s="13">
        <f t="shared" si="10"/>
        <v>0</v>
      </c>
      <c r="S38" s="84">
        <v>0</v>
      </c>
      <c r="T38" s="85" t="s">
        <v>318</v>
      </c>
    </row>
    <row r="39" spans="1:20" ht="68.25" customHeight="1" x14ac:dyDescent="0.25">
      <c r="A39" s="43" t="s">
        <v>262</v>
      </c>
      <c r="B39" s="24" t="s">
        <v>286</v>
      </c>
      <c r="C39" s="10"/>
      <c r="D39" s="12">
        <v>0</v>
      </c>
      <c r="E39" s="12">
        <v>0</v>
      </c>
      <c r="F39" s="12">
        <v>0</v>
      </c>
      <c r="G39" s="12">
        <v>0</v>
      </c>
      <c r="H39" s="12">
        <v>1E-3</v>
      </c>
      <c r="I39" s="12">
        <v>0</v>
      </c>
      <c r="J39" s="13">
        <v>0</v>
      </c>
      <c r="K39" s="12">
        <v>0</v>
      </c>
      <c r="L39" s="12">
        <v>1E-3</v>
      </c>
      <c r="M39" s="12">
        <v>0</v>
      </c>
      <c r="N39" s="12">
        <v>0</v>
      </c>
      <c r="O39" s="12">
        <v>0</v>
      </c>
      <c r="P39" s="12">
        <v>0</v>
      </c>
      <c r="Q39" s="11">
        <v>0</v>
      </c>
      <c r="R39" s="13">
        <f t="shared" si="10"/>
        <v>0</v>
      </c>
      <c r="S39" s="84">
        <v>0</v>
      </c>
      <c r="T39" s="85" t="s">
        <v>318</v>
      </c>
    </row>
    <row r="40" spans="1:20" ht="68.25" customHeight="1" x14ac:dyDescent="0.25">
      <c r="A40" s="43" t="s">
        <v>263</v>
      </c>
      <c r="B40" s="24" t="s">
        <v>264</v>
      </c>
      <c r="C40" s="10"/>
      <c r="D40" s="12">
        <v>0</v>
      </c>
      <c r="E40" s="12">
        <v>0</v>
      </c>
      <c r="F40" s="12">
        <v>0</v>
      </c>
      <c r="G40" s="12">
        <v>0</v>
      </c>
      <c r="H40" s="12">
        <v>2.1000000000000001E-2</v>
      </c>
      <c r="I40" s="12">
        <v>0</v>
      </c>
      <c r="J40" s="13">
        <v>0</v>
      </c>
      <c r="K40" s="12">
        <v>0</v>
      </c>
      <c r="L40" s="12">
        <v>2.1000000000000001E-2</v>
      </c>
      <c r="M40" s="12">
        <v>0</v>
      </c>
      <c r="N40" s="12">
        <v>0</v>
      </c>
      <c r="O40" s="12">
        <v>0</v>
      </c>
      <c r="P40" s="12">
        <v>0</v>
      </c>
      <c r="Q40" s="11">
        <v>0</v>
      </c>
      <c r="R40" s="13">
        <f t="shared" si="10"/>
        <v>0</v>
      </c>
      <c r="S40" s="84">
        <v>0</v>
      </c>
      <c r="T40" s="85" t="s">
        <v>318</v>
      </c>
    </row>
    <row r="41" spans="1:20" ht="68.25" customHeight="1" x14ac:dyDescent="0.25">
      <c r="A41" s="43" t="s">
        <v>267</v>
      </c>
      <c r="B41" s="24" t="s">
        <v>265</v>
      </c>
      <c r="C41" s="10"/>
      <c r="D41" s="12">
        <v>0</v>
      </c>
      <c r="E41" s="12">
        <v>0</v>
      </c>
      <c r="F41" s="12">
        <v>0</v>
      </c>
      <c r="G41" s="12">
        <v>0</v>
      </c>
      <c r="H41" s="12">
        <v>2.5999999999999999E-2</v>
      </c>
      <c r="I41" s="12">
        <v>0</v>
      </c>
      <c r="J41" s="13">
        <v>0</v>
      </c>
      <c r="K41" s="12">
        <v>0</v>
      </c>
      <c r="L41" s="12">
        <v>2.5999999999999999E-2</v>
      </c>
      <c r="M41" s="12">
        <v>0</v>
      </c>
      <c r="N41" s="12">
        <v>0</v>
      </c>
      <c r="O41" s="12">
        <v>0</v>
      </c>
      <c r="P41" s="12">
        <v>0</v>
      </c>
      <c r="Q41" s="11">
        <v>0</v>
      </c>
      <c r="R41" s="13">
        <f t="shared" si="10"/>
        <v>0</v>
      </c>
      <c r="S41" s="84">
        <v>0</v>
      </c>
      <c r="T41" s="85" t="s">
        <v>318</v>
      </c>
    </row>
    <row r="42" spans="1:20" ht="94.5" x14ac:dyDescent="0.25">
      <c r="A42" s="43" t="s">
        <v>268</v>
      </c>
      <c r="B42" s="14" t="s">
        <v>270</v>
      </c>
      <c r="C42" s="10"/>
      <c r="D42" s="12">
        <v>0</v>
      </c>
      <c r="E42" s="12">
        <v>0</v>
      </c>
      <c r="F42" s="12">
        <v>0</v>
      </c>
      <c r="G42" s="12">
        <v>0</v>
      </c>
      <c r="H42" s="12">
        <v>3.2000000000000001E-2</v>
      </c>
      <c r="I42" s="12">
        <v>0</v>
      </c>
      <c r="J42" s="13">
        <v>0</v>
      </c>
      <c r="K42" s="12">
        <v>0</v>
      </c>
      <c r="L42" s="12">
        <v>3.2000000000000001E-2</v>
      </c>
      <c r="M42" s="12">
        <v>0</v>
      </c>
      <c r="N42" s="12">
        <v>0</v>
      </c>
      <c r="O42" s="12">
        <v>0</v>
      </c>
      <c r="P42" s="12">
        <v>0</v>
      </c>
      <c r="Q42" s="11">
        <v>0</v>
      </c>
      <c r="R42" s="13">
        <f t="shared" si="10"/>
        <v>0</v>
      </c>
      <c r="S42" s="84">
        <v>0</v>
      </c>
      <c r="T42" s="85" t="s">
        <v>318</v>
      </c>
    </row>
    <row r="43" spans="1:20" ht="77.25" customHeight="1" x14ac:dyDescent="0.25">
      <c r="A43" s="43" t="s">
        <v>272</v>
      </c>
      <c r="B43" s="24" t="s">
        <v>266</v>
      </c>
      <c r="C43" s="10"/>
      <c r="D43" s="12">
        <v>0</v>
      </c>
      <c r="E43" s="12">
        <v>0</v>
      </c>
      <c r="F43" s="12">
        <v>0</v>
      </c>
      <c r="G43" s="12">
        <v>0</v>
      </c>
      <c r="H43" s="12">
        <v>1.4E-2</v>
      </c>
      <c r="I43" s="12">
        <v>0</v>
      </c>
      <c r="J43" s="13">
        <v>0</v>
      </c>
      <c r="K43" s="12">
        <v>0</v>
      </c>
      <c r="L43" s="12">
        <v>1.4E-2</v>
      </c>
      <c r="M43" s="12">
        <v>0</v>
      </c>
      <c r="N43" s="12">
        <v>0</v>
      </c>
      <c r="O43" s="12">
        <v>0</v>
      </c>
      <c r="P43" s="12">
        <v>0</v>
      </c>
      <c r="Q43" s="11">
        <v>0</v>
      </c>
      <c r="R43" s="13">
        <f t="shared" si="10"/>
        <v>0</v>
      </c>
      <c r="S43" s="84">
        <v>0</v>
      </c>
      <c r="T43" s="85" t="s">
        <v>318</v>
      </c>
    </row>
    <row r="44" spans="1:20" ht="65.25" customHeight="1" x14ac:dyDescent="0.25">
      <c r="A44" s="43" t="s">
        <v>281</v>
      </c>
      <c r="B44" s="55" t="s">
        <v>287</v>
      </c>
      <c r="C44" s="10"/>
      <c r="D44" s="12">
        <v>0</v>
      </c>
      <c r="E44" s="12">
        <v>0</v>
      </c>
      <c r="F44" s="12">
        <v>0</v>
      </c>
      <c r="G44" s="12">
        <v>0</v>
      </c>
      <c r="H44" s="12">
        <v>4.8000000000000001E-2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4.8000000000000001E-2</v>
      </c>
      <c r="O44" s="12">
        <v>0</v>
      </c>
      <c r="P44" s="12">
        <v>0</v>
      </c>
      <c r="Q44" s="12">
        <v>0</v>
      </c>
      <c r="R44" s="13">
        <f t="shared" si="10"/>
        <v>0</v>
      </c>
      <c r="S44" s="84">
        <v>0</v>
      </c>
      <c r="T44" s="85" t="s">
        <v>318</v>
      </c>
    </row>
    <row r="45" spans="1:20" ht="65.25" customHeight="1" x14ac:dyDescent="0.25">
      <c r="A45" s="43" t="s">
        <v>309</v>
      </c>
      <c r="B45" s="73" t="s">
        <v>288</v>
      </c>
      <c r="C45" s="10"/>
      <c r="D45" s="12">
        <v>0</v>
      </c>
      <c r="E45" s="12">
        <v>0</v>
      </c>
      <c r="F45" s="12">
        <v>0</v>
      </c>
      <c r="G45" s="12">
        <v>0</v>
      </c>
      <c r="H45" s="12">
        <v>1.4E-2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1.4E-2</v>
      </c>
      <c r="Q45" s="12">
        <v>0</v>
      </c>
      <c r="R45" s="13">
        <f t="shared" si="10"/>
        <v>1.4E-2</v>
      </c>
      <c r="S45" s="84">
        <v>0</v>
      </c>
      <c r="T45" s="85" t="s">
        <v>318</v>
      </c>
    </row>
    <row r="46" spans="1:20" ht="65.25" customHeight="1" x14ac:dyDescent="0.25">
      <c r="A46" s="43" t="s">
        <v>310</v>
      </c>
      <c r="B46" s="73" t="s">
        <v>289</v>
      </c>
      <c r="C46" s="10"/>
      <c r="D46" s="12">
        <v>0</v>
      </c>
      <c r="E46" s="12">
        <v>0</v>
      </c>
      <c r="F46" s="12">
        <v>0</v>
      </c>
      <c r="G46" s="12">
        <v>0</v>
      </c>
      <c r="H46" s="12">
        <v>7.0000000000000001E-3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7.0000000000000001E-3</v>
      </c>
      <c r="Q46" s="12">
        <v>0</v>
      </c>
      <c r="R46" s="13">
        <f t="shared" si="10"/>
        <v>7.0000000000000001E-3</v>
      </c>
      <c r="S46" s="84">
        <v>0</v>
      </c>
      <c r="T46" s="85" t="s">
        <v>318</v>
      </c>
    </row>
    <row r="47" spans="1:20" ht="65.25" customHeight="1" x14ac:dyDescent="0.25">
      <c r="A47" s="43" t="s">
        <v>311</v>
      </c>
      <c r="B47" s="73" t="s">
        <v>292</v>
      </c>
      <c r="C47" s="10"/>
      <c r="D47" s="12">
        <v>0</v>
      </c>
      <c r="E47" s="12">
        <v>0</v>
      </c>
      <c r="F47" s="12">
        <v>0</v>
      </c>
      <c r="G47" s="12">
        <v>0</v>
      </c>
      <c r="H47" s="12">
        <v>3.2000000000000001E-2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3.2000000000000001E-2</v>
      </c>
      <c r="Q47" s="12">
        <v>0</v>
      </c>
      <c r="R47" s="13">
        <f t="shared" si="10"/>
        <v>3.2000000000000001E-2</v>
      </c>
      <c r="S47" s="84">
        <v>0</v>
      </c>
      <c r="T47" s="85" t="s">
        <v>318</v>
      </c>
    </row>
    <row r="48" spans="1:20" ht="51" customHeight="1" x14ac:dyDescent="0.25">
      <c r="A48" s="43" t="s">
        <v>312</v>
      </c>
      <c r="B48" s="73" t="s">
        <v>293</v>
      </c>
      <c r="C48" s="10"/>
      <c r="D48" s="12">
        <v>0</v>
      </c>
      <c r="E48" s="12">
        <v>0</v>
      </c>
      <c r="F48" s="12">
        <v>0</v>
      </c>
      <c r="G48" s="12">
        <v>0</v>
      </c>
      <c r="H48" s="12">
        <v>2E-3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2E-3</v>
      </c>
      <c r="Q48" s="12">
        <v>0</v>
      </c>
      <c r="R48" s="13">
        <f t="shared" si="10"/>
        <v>2E-3</v>
      </c>
      <c r="S48" s="84">
        <v>0</v>
      </c>
      <c r="T48" s="85" t="s">
        <v>318</v>
      </c>
    </row>
    <row r="49" spans="1:20" ht="63" x14ac:dyDescent="0.25">
      <c r="A49" s="43" t="s">
        <v>313</v>
      </c>
      <c r="B49" s="73" t="s">
        <v>294</v>
      </c>
      <c r="C49" s="10"/>
      <c r="D49" s="12">
        <v>0</v>
      </c>
      <c r="E49" s="12">
        <v>0</v>
      </c>
      <c r="F49" s="12">
        <v>0</v>
      </c>
      <c r="G49" s="12">
        <v>0</v>
      </c>
      <c r="H49" s="12">
        <v>2E-3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2E-3</v>
      </c>
      <c r="Q49" s="12">
        <v>0</v>
      </c>
      <c r="R49" s="13">
        <f t="shared" si="10"/>
        <v>2E-3</v>
      </c>
      <c r="S49" s="84">
        <v>0</v>
      </c>
      <c r="T49" s="85" t="s">
        <v>318</v>
      </c>
    </row>
    <row r="50" spans="1:20" ht="78.75" x14ac:dyDescent="0.25">
      <c r="A50" s="43" t="s">
        <v>314</v>
      </c>
      <c r="B50" s="75" t="s">
        <v>297</v>
      </c>
      <c r="C50" s="10"/>
      <c r="D50" s="12">
        <v>0</v>
      </c>
      <c r="E50" s="12">
        <v>0</v>
      </c>
      <c r="F50" s="12">
        <v>0</v>
      </c>
      <c r="G50" s="12">
        <v>0</v>
      </c>
      <c r="H50" s="12">
        <v>1.4E-2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1.4E-2</v>
      </c>
      <c r="Q50" s="12">
        <v>0</v>
      </c>
      <c r="R50" s="13">
        <f t="shared" si="10"/>
        <v>1.4E-2</v>
      </c>
      <c r="S50" s="84">
        <v>0</v>
      </c>
      <c r="T50" s="85" t="s">
        <v>318</v>
      </c>
    </row>
    <row r="51" spans="1:20" ht="47.25" x14ac:dyDescent="0.25">
      <c r="A51" s="43" t="s">
        <v>315</v>
      </c>
      <c r="B51" s="73" t="s">
        <v>301</v>
      </c>
      <c r="C51" s="10"/>
      <c r="D51" s="12">
        <v>0</v>
      </c>
      <c r="E51" s="12">
        <v>0</v>
      </c>
      <c r="F51" s="12">
        <v>0</v>
      </c>
      <c r="G51" s="12">
        <v>0</v>
      </c>
      <c r="H51" s="12">
        <v>8.9999999999999993E-3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8.9999999999999993E-3</v>
      </c>
      <c r="Q51" s="12"/>
      <c r="R51" s="13">
        <f t="shared" si="10"/>
        <v>8.9999999999999993E-3</v>
      </c>
      <c r="S51" s="84">
        <v>0</v>
      </c>
      <c r="T51" s="85" t="s">
        <v>318</v>
      </c>
    </row>
    <row r="52" spans="1:20" ht="60" customHeight="1" x14ac:dyDescent="0.25">
      <c r="A52" s="43" t="s">
        <v>256</v>
      </c>
      <c r="B52" s="19" t="s">
        <v>284</v>
      </c>
      <c r="C52" s="4" t="s">
        <v>78</v>
      </c>
      <c r="D52" s="8">
        <v>0</v>
      </c>
      <c r="E52" s="8">
        <v>0</v>
      </c>
      <c r="F52" s="8">
        <v>0</v>
      </c>
      <c r="G52" s="8">
        <f t="shared" ref="G52" si="27">G53+G54+G55</f>
        <v>0</v>
      </c>
      <c r="H52" s="8">
        <f>H53+H54+H55+H56+H57+H58+H59+H60+H61+H62+H63+H64+H65</f>
        <v>1.539523</v>
      </c>
      <c r="I52" s="8">
        <f t="shared" ref="I52:O52" si="28">I53+I54+I55</f>
        <v>0</v>
      </c>
      <c r="J52" s="8">
        <f t="shared" si="28"/>
        <v>0.27500000000000002</v>
      </c>
      <c r="K52" s="8">
        <f t="shared" si="28"/>
        <v>0</v>
      </c>
      <c r="L52" s="8">
        <f>L56</f>
        <v>1.7000000000000001E-2</v>
      </c>
      <c r="M52" s="8">
        <f t="shared" si="28"/>
        <v>0</v>
      </c>
      <c r="N52" s="8">
        <f>N57+N58+N59+N60</f>
        <v>0.98752300000000015</v>
      </c>
      <c r="O52" s="8">
        <f t="shared" si="28"/>
        <v>0</v>
      </c>
      <c r="P52" s="8">
        <f>P53+P54+P55+P56+P57+P58+P59+P60+P61+P62+P63+P64+P65</f>
        <v>0.26</v>
      </c>
      <c r="Q52" s="7">
        <v>0</v>
      </c>
      <c r="R52" s="9">
        <f t="shared" si="10"/>
        <v>0.26</v>
      </c>
      <c r="S52" s="36">
        <v>0</v>
      </c>
      <c r="T52" s="78"/>
    </row>
    <row r="53" spans="1:20" ht="60" customHeight="1" x14ac:dyDescent="0.25">
      <c r="A53" s="43" t="s">
        <v>257</v>
      </c>
      <c r="B53" s="23" t="s">
        <v>219</v>
      </c>
      <c r="C53" s="4"/>
      <c r="D53" s="12">
        <v>0</v>
      </c>
      <c r="E53" s="12">
        <v>0</v>
      </c>
      <c r="F53" s="12">
        <v>0</v>
      </c>
      <c r="G53" s="12">
        <v>0</v>
      </c>
      <c r="H53" s="13">
        <v>6.7000000000000004E-2</v>
      </c>
      <c r="I53" s="12">
        <v>0</v>
      </c>
      <c r="J53" s="13">
        <v>6.7000000000000004E-2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1">
        <v>0</v>
      </c>
      <c r="R53" s="13">
        <f t="shared" si="10"/>
        <v>0</v>
      </c>
      <c r="S53" s="84">
        <v>0</v>
      </c>
      <c r="T53" s="85" t="s">
        <v>318</v>
      </c>
    </row>
    <row r="54" spans="1:20" ht="60" customHeight="1" x14ac:dyDescent="0.25">
      <c r="A54" s="43" t="s">
        <v>258</v>
      </c>
      <c r="B54" s="23" t="s">
        <v>220</v>
      </c>
      <c r="C54" s="4"/>
      <c r="D54" s="12">
        <v>0</v>
      </c>
      <c r="E54" s="12">
        <v>0</v>
      </c>
      <c r="F54" s="12">
        <v>0</v>
      </c>
      <c r="G54" s="12">
        <v>0</v>
      </c>
      <c r="H54" s="13">
        <v>1.0999999999999999E-2</v>
      </c>
      <c r="I54" s="12">
        <v>0</v>
      </c>
      <c r="J54" s="13">
        <v>1.0999999999999999E-2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1">
        <v>0</v>
      </c>
      <c r="R54" s="13">
        <f t="shared" si="10"/>
        <v>0</v>
      </c>
      <c r="S54" s="84">
        <v>0</v>
      </c>
      <c r="T54" s="85" t="s">
        <v>318</v>
      </c>
    </row>
    <row r="55" spans="1:20" ht="60" customHeight="1" x14ac:dyDescent="0.25">
      <c r="A55" s="43" t="s">
        <v>259</v>
      </c>
      <c r="B55" s="23" t="s">
        <v>222</v>
      </c>
      <c r="C55" s="4"/>
      <c r="D55" s="12">
        <v>0</v>
      </c>
      <c r="E55" s="12">
        <v>0</v>
      </c>
      <c r="F55" s="12">
        <v>0</v>
      </c>
      <c r="G55" s="12">
        <v>0</v>
      </c>
      <c r="H55" s="13">
        <v>0.19700000000000001</v>
      </c>
      <c r="I55" s="12">
        <v>0</v>
      </c>
      <c r="J55" s="13">
        <v>0.19700000000000001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1">
        <v>0</v>
      </c>
      <c r="R55" s="13">
        <f t="shared" si="10"/>
        <v>0</v>
      </c>
      <c r="S55" s="84">
        <v>0</v>
      </c>
      <c r="T55" s="85" t="s">
        <v>318</v>
      </c>
    </row>
    <row r="56" spans="1:20" ht="78.75" x14ac:dyDescent="0.25">
      <c r="A56" s="43" t="s">
        <v>273</v>
      </c>
      <c r="B56" s="70" t="s">
        <v>271</v>
      </c>
      <c r="C56" s="4"/>
      <c r="D56" s="12">
        <v>0</v>
      </c>
      <c r="E56" s="12">
        <v>0</v>
      </c>
      <c r="F56" s="12">
        <v>0</v>
      </c>
      <c r="G56" s="12">
        <v>0</v>
      </c>
      <c r="H56" s="13">
        <v>1.7000000000000001E-2</v>
      </c>
      <c r="I56" s="12">
        <v>0</v>
      </c>
      <c r="J56" s="13">
        <v>0</v>
      </c>
      <c r="K56" s="12">
        <v>0</v>
      </c>
      <c r="L56" s="12">
        <v>1.7000000000000001E-2</v>
      </c>
      <c r="M56" s="12">
        <v>0</v>
      </c>
      <c r="N56" s="12">
        <v>0</v>
      </c>
      <c r="O56" s="12">
        <v>0</v>
      </c>
      <c r="P56" s="12">
        <v>0</v>
      </c>
      <c r="Q56" s="11">
        <v>0</v>
      </c>
      <c r="R56" s="13">
        <f t="shared" si="10"/>
        <v>0</v>
      </c>
      <c r="S56" s="84">
        <v>0</v>
      </c>
      <c r="T56" s="85" t="s">
        <v>318</v>
      </c>
    </row>
    <row r="57" spans="1:20" ht="94.5" x14ac:dyDescent="0.25">
      <c r="A57" s="43" t="s">
        <v>277</v>
      </c>
      <c r="B57" s="71" t="s">
        <v>283</v>
      </c>
      <c r="C57" s="4"/>
      <c r="D57" s="12">
        <v>0</v>
      </c>
      <c r="E57" s="12">
        <v>0</v>
      </c>
      <c r="F57" s="12">
        <v>0</v>
      </c>
      <c r="G57" s="12">
        <v>0</v>
      </c>
      <c r="H57" s="12">
        <v>0.65100000000000002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0.65100000000000002</v>
      </c>
      <c r="O57" s="12">
        <v>0</v>
      </c>
      <c r="P57" s="12">
        <v>0</v>
      </c>
      <c r="Q57" s="12">
        <v>0</v>
      </c>
      <c r="R57" s="13">
        <f t="shared" si="10"/>
        <v>0</v>
      </c>
      <c r="S57" s="84">
        <v>0</v>
      </c>
      <c r="T57" s="85" t="s">
        <v>318</v>
      </c>
    </row>
    <row r="58" spans="1:20" ht="69.75" customHeight="1" x14ac:dyDescent="0.25">
      <c r="A58" s="43" t="s">
        <v>278</v>
      </c>
      <c r="B58" s="71" t="s">
        <v>275</v>
      </c>
      <c r="C58" s="4"/>
      <c r="D58" s="12">
        <v>0</v>
      </c>
      <c r="E58" s="12">
        <v>0</v>
      </c>
      <c r="F58" s="12">
        <v>0</v>
      </c>
      <c r="G58" s="12">
        <v>0</v>
      </c>
      <c r="H58" s="12">
        <v>0.258523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0.258523</v>
      </c>
      <c r="O58" s="12">
        <v>0</v>
      </c>
      <c r="P58" s="12">
        <v>0</v>
      </c>
      <c r="Q58" s="12">
        <v>0</v>
      </c>
      <c r="R58" s="13">
        <f t="shared" si="10"/>
        <v>0</v>
      </c>
      <c r="S58" s="84">
        <v>0</v>
      </c>
      <c r="T58" s="85" t="s">
        <v>318</v>
      </c>
    </row>
    <row r="59" spans="1:20" ht="77.25" customHeight="1" x14ac:dyDescent="0.25">
      <c r="A59" s="43" t="s">
        <v>279</v>
      </c>
      <c r="B59" s="71" t="s">
        <v>276</v>
      </c>
      <c r="C59" s="4"/>
      <c r="D59" s="12">
        <v>0</v>
      </c>
      <c r="E59" s="12">
        <v>0</v>
      </c>
      <c r="F59" s="12">
        <v>0</v>
      </c>
      <c r="G59" s="12">
        <v>0</v>
      </c>
      <c r="H59" s="12">
        <v>2.1000000000000001E-2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2.1000000000000001E-2</v>
      </c>
      <c r="O59" s="12">
        <v>0</v>
      </c>
      <c r="P59" s="12">
        <v>0</v>
      </c>
      <c r="Q59" s="12">
        <v>0</v>
      </c>
      <c r="R59" s="13">
        <f t="shared" si="10"/>
        <v>0</v>
      </c>
      <c r="S59" s="84">
        <v>0</v>
      </c>
      <c r="T59" s="85" t="s">
        <v>318</v>
      </c>
    </row>
    <row r="60" spans="1:20" ht="78.75" x14ac:dyDescent="0.25">
      <c r="A60" s="43" t="s">
        <v>280</v>
      </c>
      <c r="B60" s="71" t="s">
        <v>274</v>
      </c>
      <c r="C60" s="4"/>
      <c r="D60" s="12">
        <v>0</v>
      </c>
      <c r="E60" s="12">
        <v>0</v>
      </c>
      <c r="F60" s="12">
        <v>0</v>
      </c>
      <c r="G60" s="12">
        <v>0</v>
      </c>
      <c r="H60" s="12">
        <v>5.7000000000000002E-2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5.7000000000000002E-2</v>
      </c>
      <c r="O60" s="12">
        <v>0</v>
      </c>
      <c r="P60" s="12">
        <v>0</v>
      </c>
      <c r="Q60" s="12">
        <v>0</v>
      </c>
      <c r="R60" s="13">
        <f t="shared" si="10"/>
        <v>0</v>
      </c>
      <c r="S60" s="84">
        <v>0</v>
      </c>
      <c r="T60" s="85" t="s">
        <v>318</v>
      </c>
    </row>
    <row r="61" spans="1:20" ht="63" x14ac:dyDescent="0.25">
      <c r="A61" s="43" t="s">
        <v>304</v>
      </c>
      <c r="B61" s="76" t="s">
        <v>290</v>
      </c>
      <c r="C61" s="4"/>
      <c r="D61" s="12">
        <v>0</v>
      </c>
      <c r="E61" s="12">
        <v>0</v>
      </c>
      <c r="F61" s="12">
        <v>0</v>
      </c>
      <c r="G61" s="12">
        <v>0</v>
      </c>
      <c r="H61" s="12">
        <v>7.9000000000000001E-2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7.9000000000000001E-2</v>
      </c>
      <c r="Q61" s="12">
        <v>0</v>
      </c>
      <c r="R61" s="13">
        <f t="shared" si="10"/>
        <v>7.9000000000000001E-2</v>
      </c>
      <c r="S61" s="84">
        <v>0</v>
      </c>
      <c r="T61" s="85" t="s">
        <v>318</v>
      </c>
    </row>
    <row r="62" spans="1:20" ht="63" x14ac:dyDescent="0.25">
      <c r="A62" s="43" t="s">
        <v>305</v>
      </c>
      <c r="B62" s="73" t="s">
        <v>291</v>
      </c>
      <c r="C62" s="4"/>
      <c r="D62" s="12">
        <v>0</v>
      </c>
      <c r="E62" s="12">
        <v>0</v>
      </c>
      <c r="F62" s="12">
        <v>0</v>
      </c>
      <c r="G62" s="12">
        <v>0</v>
      </c>
      <c r="H62" s="12">
        <v>7.0999999999999994E-2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7.0999999999999994E-2</v>
      </c>
      <c r="Q62" s="12">
        <v>0</v>
      </c>
      <c r="R62" s="13">
        <f t="shared" si="10"/>
        <v>7.0999999999999994E-2</v>
      </c>
      <c r="S62" s="84">
        <v>0</v>
      </c>
      <c r="T62" s="85" t="s">
        <v>318</v>
      </c>
    </row>
    <row r="63" spans="1:20" ht="63" x14ac:dyDescent="0.25">
      <c r="A63" s="43" t="s">
        <v>306</v>
      </c>
      <c r="B63" s="76" t="s">
        <v>295</v>
      </c>
      <c r="C63" s="4"/>
      <c r="D63" s="12">
        <v>0</v>
      </c>
      <c r="E63" s="12">
        <v>0</v>
      </c>
      <c r="F63" s="12">
        <v>0</v>
      </c>
      <c r="G63" s="12">
        <v>0</v>
      </c>
      <c r="H63" s="12">
        <v>4.5999999999999999E-2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4.5999999999999999E-2</v>
      </c>
      <c r="Q63" s="12">
        <v>0</v>
      </c>
      <c r="R63" s="13">
        <f t="shared" si="10"/>
        <v>4.5999999999999999E-2</v>
      </c>
      <c r="S63" s="84">
        <v>0</v>
      </c>
      <c r="T63" s="85" t="s">
        <v>318</v>
      </c>
    </row>
    <row r="64" spans="1:20" ht="63" x14ac:dyDescent="0.25">
      <c r="A64" s="43" t="s">
        <v>307</v>
      </c>
      <c r="B64" s="73" t="s">
        <v>296</v>
      </c>
      <c r="C64" s="4"/>
      <c r="D64" s="12">
        <v>0</v>
      </c>
      <c r="E64" s="12">
        <v>0</v>
      </c>
      <c r="F64" s="12">
        <v>0</v>
      </c>
      <c r="G64" s="12">
        <v>0</v>
      </c>
      <c r="H64" s="12">
        <v>3.4000000000000002E-2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3.4000000000000002E-2</v>
      </c>
      <c r="Q64" s="12">
        <v>0</v>
      </c>
      <c r="R64" s="13">
        <f t="shared" si="10"/>
        <v>3.4000000000000002E-2</v>
      </c>
      <c r="S64" s="84">
        <v>0</v>
      </c>
      <c r="T64" s="85" t="s">
        <v>318</v>
      </c>
    </row>
    <row r="65" spans="1:20" ht="47.25" x14ac:dyDescent="0.25">
      <c r="A65" s="43" t="s">
        <v>308</v>
      </c>
      <c r="B65" s="73" t="s">
        <v>298</v>
      </c>
      <c r="C65" s="4"/>
      <c r="D65" s="12">
        <v>0</v>
      </c>
      <c r="E65" s="12">
        <v>0</v>
      </c>
      <c r="F65" s="12">
        <v>0</v>
      </c>
      <c r="G65" s="12">
        <v>0</v>
      </c>
      <c r="H65" s="12">
        <v>0.03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0.03</v>
      </c>
      <c r="Q65" s="12">
        <v>0</v>
      </c>
      <c r="R65" s="13">
        <f t="shared" si="10"/>
        <v>0.03</v>
      </c>
      <c r="S65" s="84">
        <v>0</v>
      </c>
      <c r="T65" s="85" t="s">
        <v>318</v>
      </c>
    </row>
    <row r="66" spans="1:20" ht="52.5" customHeight="1" x14ac:dyDescent="0.25">
      <c r="A66" s="43" t="s">
        <v>108</v>
      </c>
      <c r="B66" s="22" t="s">
        <v>109</v>
      </c>
      <c r="C66" s="4" t="s">
        <v>78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7">
        <v>0</v>
      </c>
      <c r="R66" s="9">
        <f t="shared" si="10"/>
        <v>0</v>
      </c>
      <c r="S66" s="36">
        <v>0</v>
      </c>
      <c r="T66" s="78"/>
    </row>
    <row r="67" spans="1:20" ht="90.75" customHeight="1" x14ac:dyDescent="0.25">
      <c r="A67" s="43" t="s">
        <v>110</v>
      </c>
      <c r="B67" s="25" t="s">
        <v>111</v>
      </c>
      <c r="C67" s="4" t="s">
        <v>78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7">
        <v>0</v>
      </c>
      <c r="R67" s="9">
        <f t="shared" si="10"/>
        <v>0</v>
      </c>
      <c r="S67" s="36">
        <v>0</v>
      </c>
      <c r="T67" s="78"/>
    </row>
    <row r="68" spans="1:20" ht="84" customHeight="1" x14ac:dyDescent="0.25">
      <c r="A68" s="43" t="s">
        <v>112</v>
      </c>
      <c r="B68" s="25" t="s">
        <v>113</v>
      </c>
      <c r="C68" s="4" t="s">
        <v>78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7">
        <v>0</v>
      </c>
      <c r="R68" s="9">
        <f t="shared" si="10"/>
        <v>0</v>
      </c>
      <c r="S68" s="36">
        <v>0</v>
      </c>
      <c r="T68" s="78"/>
    </row>
    <row r="69" spans="1:20" ht="81.75" customHeight="1" x14ac:dyDescent="0.25">
      <c r="A69" s="43" t="s">
        <v>114</v>
      </c>
      <c r="B69" s="25" t="s">
        <v>115</v>
      </c>
      <c r="C69" s="4" t="s">
        <v>78</v>
      </c>
      <c r="D69" s="8">
        <f>D70+D71+D72+D73</f>
        <v>0.70100000000000007</v>
      </c>
      <c r="E69" s="8">
        <f t="shared" ref="E69:F69" si="29">E70+E71+E72</f>
        <v>0</v>
      </c>
      <c r="F69" s="8">
        <f t="shared" si="29"/>
        <v>0</v>
      </c>
      <c r="G69" s="8">
        <f>G70+G71+G72+G73</f>
        <v>0.70100000000000007</v>
      </c>
      <c r="H69" s="8">
        <f>H70+H71+H72+H73+H74</f>
        <v>0.499</v>
      </c>
      <c r="I69" s="8">
        <f t="shared" ref="I69:O69" si="30">I70+I71+I72+I73</f>
        <v>0</v>
      </c>
      <c r="J69" s="8">
        <f t="shared" si="30"/>
        <v>4.0000000000000001E-3</v>
      </c>
      <c r="K69" s="8">
        <f t="shared" si="30"/>
        <v>0.51800000000000002</v>
      </c>
      <c r="L69" s="8">
        <f t="shared" si="30"/>
        <v>0.34200000000000003</v>
      </c>
      <c r="M69" s="8">
        <f t="shared" si="30"/>
        <v>0.183</v>
      </c>
      <c r="N69" s="8">
        <f>N70+N71+N72+N73</f>
        <v>0.11099999999999999</v>
      </c>
      <c r="O69" s="8">
        <f t="shared" si="30"/>
        <v>0</v>
      </c>
      <c r="P69" s="8">
        <f>P74</f>
        <v>4.2000000000000003E-2</v>
      </c>
      <c r="Q69" s="7">
        <v>0</v>
      </c>
      <c r="R69" s="9">
        <f t="shared" si="10"/>
        <v>4.2000000000000003E-2</v>
      </c>
      <c r="S69" s="36">
        <v>0</v>
      </c>
      <c r="T69" s="78"/>
    </row>
    <row r="70" spans="1:20" ht="65.25" customHeight="1" x14ac:dyDescent="0.25">
      <c r="A70" s="44" t="s">
        <v>116</v>
      </c>
      <c r="B70" s="26" t="s">
        <v>117</v>
      </c>
      <c r="C70" s="10" t="s">
        <v>165</v>
      </c>
      <c r="D70" s="12">
        <v>0.06</v>
      </c>
      <c r="E70" s="11">
        <v>0</v>
      </c>
      <c r="F70" s="11">
        <v>0</v>
      </c>
      <c r="G70" s="12">
        <v>0.06</v>
      </c>
      <c r="H70" s="11">
        <v>0.04</v>
      </c>
      <c r="I70" s="13">
        <v>0</v>
      </c>
      <c r="J70" s="13">
        <v>0</v>
      </c>
      <c r="K70" s="12">
        <v>0</v>
      </c>
      <c r="L70" s="11">
        <v>0</v>
      </c>
      <c r="M70" s="12">
        <v>0.06</v>
      </c>
      <c r="N70" s="11">
        <v>0.04</v>
      </c>
      <c r="O70" s="11">
        <v>0</v>
      </c>
      <c r="P70" s="11">
        <v>0</v>
      </c>
      <c r="Q70" s="7">
        <v>0</v>
      </c>
      <c r="R70" s="13">
        <f t="shared" si="10"/>
        <v>0</v>
      </c>
      <c r="S70" s="84">
        <v>0</v>
      </c>
      <c r="T70" s="78"/>
    </row>
    <row r="71" spans="1:20" ht="59.25" customHeight="1" x14ac:dyDescent="0.25">
      <c r="A71" s="44" t="s">
        <v>118</v>
      </c>
      <c r="B71" s="26" t="s">
        <v>119</v>
      </c>
      <c r="C71" s="10" t="s">
        <v>166</v>
      </c>
      <c r="D71" s="12">
        <v>0.123</v>
      </c>
      <c r="E71" s="11">
        <v>0</v>
      </c>
      <c r="F71" s="11">
        <v>0</v>
      </c>
      <c r="G71" s="12">
        <v>0.123</v>
      </c>
      <c r="H71" s="11">
        <v>7.0999999999999994E-2</v>
      </c>
      <c r="I71" s="12">
        <v>0</v>
      </c>
      <c r="J71" s="13">
        <v>0</v>
      </c>
      <c r="K71" s="12">
        <v>0</v>
      </c>
      <c r="L71" s="11">
        <v>0</v>
      </c>
      <c r="M71" s="12">
        <v>0.123</v>
      </c>
      <c r="N71" s="11">
        <v>7.0999999999999994E-2</v>
      </c>
      <c r="O71" s="11">
        <v>0</v>
      </c>
      <c r="P71" s="11">
        <v>0</v>
      </c>
      <c r="Q71" s="11">
        <v>0</v>
      </c>
      <c r="R71" s="13">
        <f t="shared" si="10"/>
        <v>0</v>
      </c>
      <c r="S71" s="84">
        <v>0</v>
      </c>
      <c r="T71" s="78"/>
    </row>
    <row r="72" spans="1:20" ht="57" customHeight="1" x14ac:dyDescent="0.25">
      <c r="A72" s="44" t="s">
        <v>216</v>
      </c>
      <c r="B72" s="26" t="s">
        <v>120</v>
      </c>
      <c r="C72" s="10" t="s">
        <v>167</v>
      </c>
      <c r="D72" s="12">
        <v>0.51800000000000002</v>
      </c>
      <c r="E72" s="11">
        <v>0</v>
      </c>
      <c r="F72" s="11">
        <v>0</v>
      </c>
      <c r="G72" s="12">
        <f t="shared" ref="G72:H72" si="31">K72</f>
        <v>0.51800000000000002</v>
      </c>
      <c r="H72" s="13">
        <f t="shared" si="31"/>
        <v>0.34200000000000003</v>
      </c>
      <c r="I72" s="12">
        <v>0</v>
      </c>
      <c r="J72" s="13">
        <v>0</v>
      </c>
      <c r="K72" s="11">
        <v>0.51800000000000002</v>
      </c>
      <c r="L72" s="11">
        <v>0.34200000000000003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3">
        <f t="shared" si="10"/>
        <v>0</v>
      </c>
      <c r="S72" s="84">
        <v>0</v>
      </c>
      <c r="T72" s="78"/>
    </row>
    <row r="73" spans="1:20" ht="71.25" customHeight="1" x14ac:dyDescent="0.25">
      <c r="A73" s="44" t="s">
        <v>217</v>
      </c>
      <c r="B73" s="26" t="s">
        <v>218</v>
      </c>
      <c r="C73" s="10" t="s">
        <v>168</v>
      </c>
      <c r="D73" s="12">
        <v>0</v>
      </c>
      <c r="E73" s="11">
        <v>0</v>
      </c>
      <c r="F73" s="11">
        <v>0</v>
      </c>
      <c r="G73" s="12">
        <v>0</v>
      </c>
      <c r="H73" s="82">
        <v>4.0000000000000001E-3</v>
      </c>
      <c r="I73" s="12">
        <v>0</v>
      </c>
      <c r="J73" s="13">
        <v>4.0000000000000001E-3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3">
        <f t="shared" si="10"/>
        <v>0</v>
      </c>
      <c r="S73" s="84">
        <v>0</v>
      </c>
      <c r="T73" s="78"/>
    </row>
    <row r="74" spans="1:20" ht="24" x14ac:dyDescent="0.25">
      <c r="A74" s="44" t="s">
        <v>303</v>
      </c>
      <c r="B74" s="26" t="s">
        <v>302</v>
      </c>
      <c r="C74" s="10"/>
      <c r="D74" s="12">
        <v>0</v>
      </c>
      <c r="E74" s="11">
        <v>0</v>
      </c>
      <c r="F74" s="11">
        <v>0</v>
      </c>
      <c r="G74" s="12">
        <v>0</v>
      </c>
      <c r="H74" s="82">
        <v>4.2000000000000003E-2</v>
      </c>
      <c r="I74" s="12">
        <v>0</v>
      </c>
      <c r="J74" s="13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4.2000000000000003E-2</v>
      </c>
      <c r="Q74" s="11">
        <v>0</v>
      </c>
      <c r="R74" s="13">
        <f t="shared" si="10"/>
        <v>4.2000000000000003E-2</v>
      </c>
      <c r="S74" s="84">
        <v>0</v>
      </c>
      <c r="T74" s="78"/>
    </row>
    <row r="75" spans="1:20" ht="50.25" customHeight="1" x14ac:dyDescent="0.25">
      <c r="A75" s="43" t="s">
        <v>16</v>
      </c>
      <c r="B75" s="25" t="s">
        <v>121</v>
      </c>
      <c r="C75" s="4" t="s">
        <v>78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7">
        <v>0</v>
      </c>
      <c r="R75" s="9">
        <f t="shared" si="10"/>
        <v>0</v>
      </c>
      <c r="S75" s="36">
        <v>0</v>
      </c>
      <c r="T75" s="78"/>
    </row>
    <row r="76" spans="1:20" ht="63" customHeight="1" x14ac:dyDescent="0.25">
      <c r="A76" s="43" t="s">
        <v>17</v>
      </c>
      <c r="B76" s="25" t="s">
        <v>35</v>
      </c>
      <c r="C76" s="4" t="s">
        <v>78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7">
        <v>0</v>
      </c>
      <c r="R76" s="9">
        <f t="shared" si="10"/>
        <v>0</v>
      </c>
      <c r="S76" s="36">
        <v>0</v>
      </c>
      <c r="T76" s="78"/>
    </row>
    <row r="77" spans="1:20" ht="57" customHeight="1" x14ac:dyDescent="0.25">
      <c r="A77" s="43" t="s">
        <v>18</v>
      </c>
      <c r="B77" s="25" t="s">
        <v>122</v>
      </c>
      <c r="C77" s="4" t="s">
        <v>78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7">
        <v>0</v>
      </c>
      <c r="R77" s="9">
        <f t="shared" si="10"/>
        <v>0</v>
      </c>
      <c r="S77" s="36">
        <v>0</v>
      </c>
      <c r="T77" s="78"/>
    </row>
    <row r="78" spans="1:20" ht="63" customHeight="1" x14ac:dyDescent="0.25">
      <c r="A78" s="43" t="s">
        <v>19</v>
      </c>
      <c r="B78" s="25" t="s">
        <v>123</v>
      </c>
      <c r="C78" s="4" t="s">
        <v>78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7">
        <v>0</v>
      </c>
      <c r="R78" s="9">
        <f t="shared" si="10"/>
        <v>0</v>
      </c>
      <c r="S78" s="36">
        <v>0</v>
      </c>
      <c r="T78" s="78"/>
    </row>
    <row r="79" spans="1:20" ht="63" customHeight="1" x14ac:dyDescent="0.25">
      <c r="A79" s="43" t="s">
        <v>20</v>
      </c>
      <c r="B79" s="25" t="s">
        <v>36</v>
      </c>
      <c r="C79" s="4" t="s">
        <v>78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7">
        <v>0</v>
      </c>
      <c r="R79" s="9">
        <f t="shared" si="10"/>
        <v>0</v>
      </c>
      <c r="S79" s="36">
        <v>0</v>
      </c>
      <c r="T79" s="78"/>
    </row>
    <row r="80" spans="1:20" s="3" customFormat="1" ht="51.75" customHeight="1" x14ac:dyDescent="0.25">
      <c r="A80" s="43" t="s">
        <v>124</v>
      </c>
      <c r="B80" s="25" t="s">
        <v>125</v>
      </c>
      <c r="C80" s="4" t="s">
        <v>78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7">
        <v>0</v>
      </c>
      <c r="R80" s="9">
        <f t="shared" si="10"/>
        <v>0</v>
      </c>
      <c r="S80" s="36">
        <v>0</v>
      </c>
      <c r="T80" s="37"/>
    </row>
    <row r="81" spans="1:20" ht="60" customHeight="1" x14ac:dyDescent="0.25">
      <c r="A81" s="43" t="s">
        <v>126</v>
      </c>
      <c r="B81" s="21" t="s">
        <v>127</v>
      </c>
      <c r="C81" s="4" t="s">
        <v>78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7">
        <v>0</v>
      </c>
      <c r="R81" s="9">
        <f t="shared" si="10"/>
        <v>0</v>
      </c>
      <c r="S81" s="36">
        <v>0</v>
      </c>
      <c r="T81" s="78"/>
    </row>
    <row r="82" spans="1:20" ht="64.5" customHeight="1" x14ac:dyDescent="0.25">
      <c r="A82" s="43" t="s">
        <v>21</v>
      </c>
      <c r="B82" s="21" t="s">
        <v>128</v>
      </c>
      <c r="C82" s="4" t="s">
        <v>78</v>
      </c>
      <c r="D82" s="8">
        <f>D83+D119</f>
        <v>19.058000000000003</v>
      </c>
      <c r="E82" s="8">
        <f t="shared" ref="E82:P82" si="32">E83+E119</f>
        <v>0</v>
      </c>
      <c r="F82" s="8">
        <f t="shared" si="32"/>
        <v>0</v>
      </c>
      <c r="G82" s="8">
        <f>G83+G119</f>
        <v>19.058000000000003</v>
      </c>
      <c r="H82" s="8">
        <f t="shared" si="32"/>
        <v>16.356999999999999</v>
      </c>
      <c r="I82" s="8">
        <f t="shared" si="32"/>
        <v>1.4989999999999999</v>
      </c>
      <c r="J82" s="8">
        <f t="shared" si="32"/>
        <v>1.2469999999999999</v>
      </c>
      <c r="K82" s="8">
        <f t="shared" si="32"/>
        <v>4.0130000000000008</v>
      </c>
      <c r="L82" s="8">
        <f t="shared" si="32"/>
        <v>3.2310000000000003</v>
      </c>
      <c r="M82" s="8">
        <f t="shared" si="32"/>
        <v>7.011000000000001</v>
      </c>
      <c r="N82" s="8">
        <f t="shared" si="32"/>
        <v>5.6650000000000018</v>
      </c>
      <c r="O82" s="8">
        <f t="shared" si="32"/>
        <v>6.5349999999999993</v>
      </c>
      <c r="P82" s="8">
        <f t="shared" si="32"/>
        <v>6.2140000000000004</v>
      </c>
      <c r="Q82" s="7">
        <v>0</v>
      </c>
      <c r="R82" s="9">
        <f t="shared" si="10"/>
        <v>-0.32099999999999884</v>
      </c>
      <c r="S82" s="36">
        <f t="shared" si="11"/>
        <v>95.087987758224955</v>
      </c>
      <c r="T82" s="35"/>
    </row>
    <row r="83" spans="1:20" ht="48" customHeight="1" x14ac:dyDescent="0.25">
      <c r="A83" s="45" t="s">
        <v>22</v>
      </c>
      <c r="B83" s="27" t="s">
        <v>37</v>
      </c>
      <c r="C83" s="4" t="s">
        <v>78</v>
      </c>
      <c r="D83" s="7">
        <f>D84+D85+D86+D89+D90+D91+D92+D93+D94+D95+D96+D97+D98+D99+D100+D101+D102+D103+D104+D105+D106+D107+D108+D109+D110+D111+D112+D113+D114+D115+D116+D117+D118+D87+D88</f>
        <v>18.894000000000002</v>
      </c>
      <c r="E83" s="7">
        <f t="shared" ref="E83:P83" si="33">E84+E85+E86+E89+E90+E91+E92+E93+E94+E95+E96+E97+E98+E99+E100+E101+E102+E103+E104+E105+E106+E107+E108+E109+E110+E111+E112+E113+E114+E115+E116+E117+E118+E87+E88</f>
        <v>0</v>
      </c>
      <c r="F83" s="7">
        <f t="shared" si="33"/>
        <v>0</v>
      </c>
      <c r="G83" s="7">
        <f>G84+G85+G86+G89+G90+G91+G92+G93+G94+G95+G96+G97+G98+G99+G100+G101+G102+G103+G104+G105+G106+G107+G108+G109+G110+G111+G112+G113+G114+G115+G116+G117+G118+G87+G88</f>
        <v>18.894000000000002</v>
      </c>
      <c r="H83" s="7">
        <f>H84+H85+H86+H89+H90+H91+H92+H93+H94+H95+H96+H97+H98+H99+H100+H101+H102+H103+H104+H105+H106+H107+H108+H109+H110+H111+H112+H113+H114+H115+H116+H117+H118+H87+H88</f>
        <v>16.192999999999998</v>
      </c>
      <c r="I83" s="7">
        <f>I84+I85+I86+I89+I90+I91+I92+I93+I94+I95+I96+I97+I98+I99+I100+I101+I102+I103+I104+I105+I106+I107+I108+I109+I110+I111+I112+I113+I114+I115+I116+I117+I118+I87+I88</f>
        <v>1.4989999999999999</v>
      </c>
      <c r="J83" s="7">
        <f t="shared" si="33"/>
        <v>1.2469999999999999</v>
      </c>
      <c r="K83" s="7">
        <f>K84+K85+K86+K89+K90+K91+K92+K93+K94+K95+K96+K97+K98+K99+K100+K101+K102+K103+K104+K105+K106+K107+K108+K109+K110+K111+K112+K113+K114+K115+K116+K117+K118+K87+K88</f>
        <v>4.0130000000000008</v>
      </c>
      <c r="L83" s="7">
        <f>L84+L85+L86+L89+L90+L91+L92+L93+L94+L95+L96+L97+L98+L99+L100+L101+L102+L103+L104+L105+L106+L107+L108+L109+L110+L111+L112+L113+L114+L115+L116+L117+L118+L87+L88</f>
        <v>3.2310000000000003</v>
      </c>
      <c r="M83" s="7">
        <f>M84+M85+M86+M89+M90+M91+M92+M93+M94+M95+M96+M97+M98+M99+M100+M101+M102+M103+M104+M105+M106+M107+M108+M109+M110+M111+M112+M113+M114+M115+M116+M117+M118+M87+M88</f>
        <v>7.011000000000001</v>
      </c>
      <c r="N83" s="7">
        <f>N84+N85+N86+N89+N90+N91+N92+N93+N94+N95+N96+N97+N98+N99+N100+N101+N102+N103+N104+N105+N106+N107+N108+N109+N110+N111+N112+N113+N114+N115+N116+N117+N118+N87+N88</f>
        <v>5.6650000000000018</v>
      </c>
      <c r="O83" s="7">
        <f t="shared" si="33"/>
        <v>6.3709999999999996</v>
      </c>
      <c r="P83" s="7">
        <f t="shared" si="33"/>
        <v>6.0500000000000007</v>
      </c>
      <c r="Q83" s="7">
        <v>0</v>
      </c>
      <c r="R83" s="9">
        <f t="shared" si="10"/>
        <v>-0.32099999999999884</v>
      </c>
      <c r="S83" s="36">
        <f t="shared" si="11"/>
        <v>94.961544498508886</v>
      </c>
      <c r="T83" s="35"/>
    </row>
    <row r="84" spans="1:20" ht="69" customHeight="1" x14ac:dyDescent="0.25">
      <c r="A84" s="46" t="s">
        <v>26</v>
      </c>
      <c r="B84" s="28" t="s">
        <v>249</v>
      </c>
      <c r="C84" s="10" t="s">
        <v>168</v>
      </c>
      <c r="D84" s="15">
        <v>0.185</v>
      </c>
      <c r="E84" s="11">
        <v>0</v>
      </c>
      <c r="F84" s="11">
        <v>0</v>
      </c>
      <c r="G84" s="15">
        <v>0.185</v>
      </c>
      <c r="H84" s="13">
        <f>J84+P84</f>
        <v>0.33100000000000002</v>
      </c>
      <c r="I84" s="15">
        <v>0.114</v>
      </c>
      <c r="J84" s="13">
        <v>0.113</v>
      </c>
      <c r="K84" s="11">
        <v>0</v>
      </c>
      <c r="L84" s="11">
        <v>0</v>
      </c>
      <c r="M84" s="11">
        <v>0</v>
      </c>
      <c r="N84" s="11">
        <v>0</v>
      </c>
      <c r="O84" s="11">
        <v>7.0999999999999994E-2</v>
      </c>
      <c r="P84" s="11">
        <v>0.218</v>
      </c>
      <c r="Q84" s="11">
        <v>0</v>
      </c>
      <c r="R84" s="13">
        <f t="shared" ref="R84:R138" si="34">P84-O84</f>
        <v>0.14700000000000002</v>
      </c>
      <c r="S84" s="84">
        <v>0</v>
      </c>
      <c r="T84" s="35"/>
    </row>
    <row r="85" spans="1:20" ht="49.5" customHeight="1" x14ac:dyDescent="0.25">
      <c r="A85" s="46" t="s">
        <v>27</v>
      </c>
      <c r="B85" s="28" t="s">
        <v>248</v>
      </c>
      <c r="C85" s="10" t="s">
        <v>169</v>
      </c>
      <c r="D85" s="15">
        <v>0.25700000000000001</v>
      </c>
      <c r="E85" s="11">
        <v>0</v>
      </c>
      <c r="F85" s="11">
        <v>0</v>
      </c>
      <c r="G85" s="15">
        <v>0.25700000000000001</v>
      </c>
      <c r="H85" s="13">
        <v>0.16900000000000001</v>
      </c>
      <c r="I85" s="15">
        <v>0.25700000000000001</v>
      </c>
      <c r="J85" s="13">
        <v>0.16900000000000001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3">
        <f t="shared" si="34"/>
        <v>0</v>
      </c>
      <c r="S85" s="84">
        <v>0</v>
      </c>
      <c r="T85" s="35"/>
    </row>
    <row r="86" spans="1:20" ht="52.5" customHeight="1" x14ac:dyDescent="0.25">
      <c r="A86" s="46" t="s">
        <v>48</v>
      </c>
      <c r="B86" s="28" t="s">
        <v>247</v>
      </c>
      <c r="C86" s="10" t="s">
        <v>170</v>
      </c>
      <c r="D86" s="15">
        <v>0.84</v>
      </c>
      <c r="E86" s="11">
        <v>0</v>
      </c>
      <c r="F86" s="11">
        <v>0</v>
      </c>
      <c r="G86" s="15">
        <v>0.84</v>
      </c>
      <c r="H86" s="13">
        <v>0.70499999999999996</v>
      </c>
      <c r="I86" s="15">
        <v>0.84</v>
      </c>
      <c r="J86" s="13">
        <v>0.70499999999999996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3">
        <f t="shared" si="34"/>
        <v>0</v>
      </c>
      <c r="S86" s="84">
        <v>0</v>
      </c>
      <c r="T86" s="35"/>
    </row>
    <row r="87" spans="1:20" ht="60" customHeight="1" x14ac:dyDescent="0.25">
      <c r="A87" s="46" t="s">
        <v>49</v>
      </c>
      <c r="B87" s="28" t="s">
        <v>246</v>
      </c>
      <c r="C87" s="10" t="s">
        <v>171</v>
      </c>
      <c r="D87" s="15">
        <v>0.28799999999999998</v>
      </c>
      <c r="E87" s="11">
        <v>0</v>
      </c>
      <c r="F87" s="11">
        <v>0</v>
      </c>
      <c r="G87" s="15">
        <v>0.28799999999999998</v>
      </c>
      <c r="H87" s="13">
        <v>0.26</v>
      </c>
      <c r="I87" s="15">
        <v>0.28799999999999998</v>
      </c>
      <c r="J87" s="13">
        <v>0.26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3">
        <f t="shared" si="34"/>
        <v>0</v>
      </c>
      <c r="S87" s="84">
        <v>0</v>
      </c>
      <c r="T87" s="35"/>
    </row>
    <row r="88" spans="1:20" ht="57.75" customHeight="1" x14ac:dyDescent="0.25">
      <c r="A88" s="46" t="s">
        <v>50</v>
      </c>
      <c r="B88" s="28" t="s">
        <v>245</v>
      </c>
      <c r="C88" s="10" t="s">
        <v>172</v>
      </c>
      <c r="D88" s="15">
        <v>1.0620000000000001</v>
      </c>
      <c r="E88" s="11">
        <v>0</v>
      </c>
      <c r="F88" s="11">
        <v>0</v>
      </c>
      <c r="G88" s="11">
        <v>1.0620000000000001</v>
      </c>
      <c r="H88" s="11">
        <v>0.84099999999999997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1.0620000000000001</v>
      </c>
      <c r="P88" s="11">
        <v>0.84099999999999997</v>
      </c>
      <c r="Q88" s="11">
        <v>0</v>
      </c>
      <c r="R88" s="13">
        <f t="shared" si="34"/>
        <v>-0.22100000000000009</v>
      </c>
      <c r="S88" s="84">
        <v>0</v>
      </c>
      <c r="T88" s="78"/>
    </row>
    <row r="89" spans="1:20" ht="63.75" customHeight="1" x14ac:dyDescent="0.25">
      <c r="A89" s="46" t="s">
        <v>51</v>
      </c>
      <c r="B89" s="28" t="s">
        <v>224</v>
      </c>
      <c r="C89" s="10" t="s">
        <v>173</v>
      </c>
      <c r="D89" s="15">
        <v>0.112</v>
      </c>
      <c r="E89" s="11">
        <v>0</v>
      </c>
      <c r="F89" s="11">
        <v>0</v>
      </c>
      <c r="G89" s="11">
        <v>0.112</v>
      </c>
      <c r="H89" s="11">
        <v>8.3000000000000004E-2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0.112</v>
      </c>
      <c r="P89" s="11">
        <v>8.3000000000000004E-2</v>
      </c>
      <c r="Q89" s="11">
        <v>0</v>
      </c>
      <c r="R89" s="13">
        <f t="shared" si="34"/>
        <v>-2.8999999999999998E-2</v>
      </c>
      <c r="S89" s="84">
        <f t="shared" ref="S89:S138" si="35">P89/O89*100</f>
        <v>74.107142857142861</v>
      </c>
      <c r="T89" s="78"/>
    </row>
    <row r="90" spans="1:20" ht="63.75" customHeight="1" x14ac:dyDescent="0.25">
      <c r="A90" s="46" t="s">
        <v>52</v>
      </c>
      <c r="B90" s="28" t="s">
        <v>223</v>
      </c>
      <c r="C90" s="10" t="s">
        <v>174</v>
      </c>
      <c r="D90" s="12">
        <v>0.47899999999999998</v>
      </c>
      <c r="E90" s="11">
        <v>0</v>
      </c>
      <c r="F90" s="11">
        <v>0</v>
      </c>
      <c r="G90" s="11">
        <v>0.47899999999999998</v>
      </c>
      <c r="H90" s="11">
        <v>0.72599999999999998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0.47899999999999998</v>
      </c>
      <c r="P90" s="11">
        <v>0.72599999999999998</v>
      </c>
      <c r="Q90" s="11">
        <v>0</v>
      </c>
      <c r="R90" s="13">
        <f t="shared" si="34"/>
        <v>0.247</v>
      </c>
      <c r="S90" s="84">
        <f t="shared" si="35"/>
        <v>151.56576200417538</v>
      </c>
      <c r="T90" s="78"/>
    </row>
    <row r="91" spans="1:20" ht="72.75" customHeight="1" x14ac:dyDescent="0.25">
      <c r="A91" s="46" t="s">
        <v>53</v>
      </c>
      <c r="B91" s="28" t="s">
        <v>244</v>
      </c>
      <c r="C91" s="10" t="s">
        <v>175</v>
      </c>
      <c r="D91" s="12">
        <v>0.84399999999999997</v>
      </c>
      <c r="E91" s="11">
        <v>0</v>
      </c>
      <c r="F91" s="11">
        <v>0</v>
      </c>
      <c r="G91" s="11">
        <v>0.84399999999999997</v>
      </c>
      <c r="H91" s="11">
        <v>0.71799999999999997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0.84399999999999997</v>
      </c>
      <c r="P91" s="11">
        <v>0.71799999999999997</v>
      </c>
      <c r="Q91" s="11">
        <v>0</v>
      </c>
      <c r="R91" s="13">
        <f t="shared" si="34"/>
        <v>-0.126</v>
      </c>
      <c r="S91" s="84">
        <f t="shared" si="35"/>
        <v>85.071090047393355</v>
      </c>
      <c r="T91" s="78"/>
    </row>
    <row r="92" spans="1:20" ht="65.25" customHeight="1" x14ac:dyDescent="0.25">
      <c r="A92" s="46" t="s">
        <v>54</v>
      </c>
      <c r="B92" s="28" t="s">
        <v>225</v>
      </c>
      <c r="C92" s="10" t="s">
        <v>176</v>
      </c>
      <c r="D92" s="12">
        <v>0.26100000000000001</v>
      </c>
      <c r="E92" s="11">
        <v>0</v>
      </c>
      <c r="F92" s="11">
        <v>0</v>
      </c>
      <c r="G92" s="11">
        <v>0.26100000000000001</v>
      </c>
      <c r="H92" s="11">
        <v>0.187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0.26100000000000001</v>
      </c>
      <c r="P92" s="11">
        <v>0.187</v>
      </c>
      <c r="Q92" s="11">
        <v>0</v>
      </c>
      <c r="R92" s="13">
        <f t="shared" si="34"/>
        <v>-7.400000000000001E-2</v>
      </c>
      <c r="S92" s="84">
        <f t="shared" si="35"/>
        <v>71.64750957854406</v>
      </c>
      <c r="T92" s="78"/>
    </row>
    <row r="93" spans="1:20" ht="42.75" customHeight="1" x14ac:dyDescent="0.25">
      <c r="A93" s="46" t="s">
        <v>55</v>
      </c>
      <c r="B93" s="28" t="s">
        <v>129</v>
      </c>
      <c r="C93" s="10" t="s">
        <v>177</v>
      </c>
      <c r="D93" s="12">
        <v>0.182</v>
      </c>
      <c r="E93" s="11">
        <f t="shared" ref="E93:F95" si="36">E94</f>
        <v>0</v>
      </c>
      <c r="F93" s="11">
        <f t="shared" si="36"/>
        <v>0</v>
      </c>
      <c r="G93" s="11">
        <v>0.182</v>
      </c>
      <c r="H93" s="11">
        <v>0.16200000000000001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0.182</v>
      </c>
      <c r="P93" s="11">
        <v>0.16200000000000001</v>
      </c>
      <c r="Q93" s="11">
        <v>0</v>
      </c>
      <c r="R93" s="13">
        <f t="shared" si="34"/>
        <v>-1.999999999999999E-2</v>
      </c>
      <c r="S93" s="84">
        <f t="shared" si="35"/>
        <v>89.010989010989022</v>
      </c>
      <c r="T93" s="37"/>
    </row>
    <row r="94" spans="1:20" s="3" customFormat="1" ht="62.25" customHeight="1" x14ac:dyDescent="0.25">
      <c r="A94" s="46" t="s">
        <v>56</v>
      </c>
      <c r="B94" s="28" t="s">
        <v>226</v>
      </c>
      <c r="C94" s="10" t="s">
        <v>178</v>
      </c>
      <c r="D94" s="12">
        <v>0.222</v>
      </c>
      <c r="E94" s="11">
        <f t="shared" si="36"/>
        <v>0</v>
      </c>
      <c r="F94" s="11">
        <f t="shared" si="36"/>
        <v>0</v>
      </c>
      <c r="G94" s="11">
        <v>0.222</v>
      </c>
      <c r="H94" s="11">
        <v>0.13400000000000001</v>
      </c>
      <c r="I94" s="11">
        <v>0</v>
      </c>
      <c r="J94" s="11">
        <v>0</v>
      </c>
      <c r="K94" s="11">
        <v>0.222</v>
      </c>
      <c r="L94" s="11">
        <v>0.13400000000000001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3">
        <f t="shared" si="34"/>
        <v>0</v>
      </c>
      <c r="S94" s="84">
        <v>0</v>
      </c>
      <c r="T94" s="35"/>
    </row>
    <row r="95" spans="1:20" s="3" customFormat="1" ht="51.75" customHeight="1" x14ac:dyDescent="0.25">
      <c r="A95" s="46" t="s">
        <v>57</v>
      </c>
      <c r="B95" s="28" t="s">
        <v>130</v>
      </c>
      <c r="C95" s="10" t="s">
        <v>179</v>
      </c>
      <c r="D95" s="12">
        <v>0.188</v>
      </c>
      <c r="E95" s="11">
        <f t="shared" si="36"/>
        <v>0</v>
      </c>
      <c r="F95" s="11">
        <f t="shared" si="36"/>
        <v>0</v>
      </c>
      <c r="G95" s="11">
        <v>0.188</v>
      </c>
      <c r="H95" s="11">
        <v>0.15</v>
      </c>
      <c r="I95" s="11">
        <v>0</v>
      </c>
      <c r="J95" s="11">
        <v>0</v>
      </c>
      <c r="K95" s="11">
        <v>0.188</v>
      </c>
      <c r="L95" s="11">
        <v>0.15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3">
        <f t="shared" si="34"/>
        <v>0</v>
      </c>
      <c r="S95" s="84">
        <v>0</v>
      </c>
      <c r="T95" s="35"/>
    </row>
    <row r="96" spans="1:20" s="3" customFormat="1" ht="43.5" customHeight="1" x14ac:dyDescent="0.25">
      <c r="A96" s="46" t="s">
        <v>58</v>
      </c>
      <c r="B96" s="28" t="s">
        <v>250</v>
      </c>
      <c r="C96" s="10" t="s">
        <v>180</v>
      </c>
      <c r="D96" s="12">
        <v>0.46500000000000002</v>
      </c>
      <c r="E96" s="11">
        <v>0</v>
      </c>
      <c r="F96" s="11">
        <v>0</v>
      </c>
      <c r="G96" s="11">
        <v>0.46500000000000002</v>
      </c>
      <c r="H96" s="11">
        <v>0.36699999999999999</v>
      </c>
      <c r="I96" s="11">
        <v>0</v>
      </c>
      <c r="J96" s="11">
        <v>0</v>
      </c>
      <c r="K96" s="11">
        <v>0.46500000000000002</v>
      </c>
      <c r="L96" s="11">
        <v>0.36699999999999999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3">
        <f t="shared" si="34"/>
        <v>0</v>
      </c>
      <c r="S96" s="84">
        <v>0</v>
      </c>
      <c r="T96" s="35"/>
    </row>
    <row r="97" spans="1:20" s="3" customFormat="1" ht="44.25" customHeight="1" x14ac:dyDescent="0.25">
      <c r="A97" s="46" t="s">
        <v>59</v>
      </c>
      <c r="B97" s="28" t="s">
        <v>243</v>
      </c>
      <c r="C97" s="10" t="s">
        <v>181</v>
      </c>
      <c r="D97" s="12">
        <v>1.3149999999999999</v>
      </c>
      <c r="E97" s="11">
        <v>0</v>
      </c>
      <c r="F97" s="11">
        <f>F98</f>
        <v>0</v>
      </c>
      <c r="G97" s="11">
        <v>1.3149999999999999</v>
      </c>
      <c r="H97" s="11">
        <v>1.026</v>
      </c>
      <c r="I97" s="11">
        <v>0</v>
      </c>
      <c r="J97" s="11">
        <v>0</v>
      </c>
      <c r="K97" s="11">
        <v>1.3149999999999999</v>
      </c>
      <c r="L97" s="11">
        <v>1.026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3">
        <f t="shared" si="34"/>
        <v>0</v>
      </c>
      <c r="S97" s="84">
        <v>0</v>
      </c>
      <c r="T97" s="35"/>
    </row>
    <row r="98" spans="1:20" ht="42" customHeight="1" x14ac:dyDescent="0.25">
      <c r="A98" s="46" t="s">
        <v>60</v>
      </c>
      <c r="B98" s="28" t="s">
        <v>227</v>
      </c>
      <c r="C98" s="10" t="s">
        <v>182</v>
      </c>
      <c r="D98" s="12">
        <v>0.53900000000000003</v>
      </c>
      <c r="E98" s="11">
        <v>0</v>
      </c>
      <c r="F98" s="11">
        <f>F99</f>
        <v>0</v>
      </c>
      <c r="G98" s="11">
        <v>0.53900000000000003</v>
      </c>
      <c r="H98" s="11">
        <v>0.4</v>
      </c>
      <c r="I98" s="11">
        <v>0</v>
      </c>
      <c r="J98" s="11">
        <v>0</v>
      </c>
      <c r="K98" s="11">
        <v>0.53900000000000003</v>
      </c>
      <c r="L98" s="11">
        <v>0.4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3">
        <f t="shared" si="34"/>
        <v>0</v>
      </c>
      <c r="S98" s="84">
        <v>0</v>
      </c>
      <c r="T98" s="35"/>
    </row>
    <row r="99" spans="1:20" ht="59.25" customHeight="1" x14ac:dyDescent="0.25">
      <c r="A99" s="46" t="s">
        <v>61</v>
      </c>
      <c r="B99" s="28" t="s">
        <v>228</v>
      </c>
      <c r="C99" s="10" t="s">
        <v>183</v>
      </c>
      <c r="D99" s="12">
        <v>4.4999999999999998E-2</v>
      </c>
      <c r="E99" s="11">
        <v>0</v>
      </c>
      <c r="F99" s="11">
        <f>F100</f>
        <v>0</v>
      </c>
      <c r="G99" s="11">
        <v>4.4999999999999998E-2</v>
      </c>
      <c r="H99" s="11">
        <v>4.7E-2</v>
      </c>
      <c r="I99" s="11">
        <v>0</v>
      </c>
      <c r="J99" s="11">
        <v>0</v>
      </c>
      <c r="K99" s="11">
        <v>4.4999999999999998E-2</v>
      </c>
      <c r="L99" s="11">
        <v>4.7E-2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3">
        <f t="shared" si="34"/>
        <v>0</v>
      </c>
      <c r="S99" s="84">
        <v>0</v>
      </c>
      <c r="T99" s="35"/>
    </row>
    <row r="100" spans="1:20" ht="45" customHeight="1" x14ac:dyDescent="0.25">
      <c r="A100" s="46" t="s">
        <v>62</v>
      </c>
      <c r="B100" s="28" t="s">
        <v>229</v>
      </c>
      <c r="C100" s="10" t="s">
        <v>184</v>
      </c>
      <c r="D100" s="12">
        <v>0.93500000000000005</v>
      </c>
      <c r="E100" s="11">
        <v>0</v>
      </c>
      <c r="F100" s="11">
        <f t="shared" ref="F100:P128" si="37">F101</f>
        <v>0</v>
      </c>
      <c r="G100" s="11">
        <v>0.93500000000000005</v>
      </c>
      <c r="H100" s="11">
        <f>L100+P100</f>
        <v>1.004</v>
      </c>
      <c r="I100" s="11">
        <v>0</v>
      </c>
      <c r="J100" s="11">
        <v>0</v>
      </c>
      <c r="K100" s="11">
        <v>0.68500000000000005</v>
      </c>
      <c r="L100" s="11">
        <v>0.68500000000000005</v>
      </c>
      <c r="M100" s="11">
        <v>0</v>
      </c>
      <c r="N100" s="11">
        <v>0</v>
      </c>
      <c r="O100" s="11">
        <v>0.25</v>
      </c>
      <c r="P100" s="11">
        <v>0.31900000000000001</v>
      </c>
      <c r="Q100" s="11">
        <v>0</v>
      </c>
      <c r="R100" s="13">
        <f t="shared" si="34"/>
        <v>6.9000000000000006E-2</v>
      </c>
      <c r="S100" s="84">
        <f t="shared" si="35"/>
        <v>127.60000000000001</v>
      </c>
      <c r="T100" s="35"/>
    </row>
    <row r="101" spans="1:20" ht="44.25" customHeight="1" x14ac:dyDescent="0.25">
      <c r="A101" s="46" t="s">
        <v>63</v>
      </c>
      <c r="B101" s="28" t="s">
        <v>131</v>
      </c>
      <c r="C101" s="10" t="s">
        <v>185</v>
      </c>
      <c r="D101" s="12">
        <v>0.314</v>
      </c>
      <c r="E101" s="11">
        <v>0</v>
      </c>
      <c r="F101" s="11">
        <f t="shared" si="37"/>
        <v>0</v>
      </c>
      <c r="G101" s="11">
        <v>0.314</v>
      </c>
      <c r="H101" s="11">
        <v>0.249</v>
      </c>
      <c r="I101" s="11">
        <v>0</v>
      </c>
      <c r="J101" s="11">
        <v>0</v>
      </c>
      <c r="K101" s="11">
        <v>0.314</v>
      </c>
      <c r="L101" s="11">
        <v>0.249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3">
        <f t="shared" si="34"/>
        <v>0</v>
      </c>
      <c r="S101" s="84">
        <v>0</v>
      </c>
      <c r="T101" s="35"/>
    </row>
    <row r="102" spans="1:20" ht="64.5" customHeight="1" x14ac:dyDescent="0.25">
      <c r="A102" s="46" t="s">
        <v>64</v>
      </c>
      <c r="B102" s="28" t="s">
        <v>230</v>
      </c>
      <c r="C102" s="10" t="s">
        <v>186</v>
      </c>
      <c r="D102" s="12">
        <v>0.127</v>
      </c>
      <c r="E102" s="11">
        <v>0</v>
      </c>
      <c r="F102" s="11">
        <f t="shared" si="37"/>
        <v>0</v>
      </c>
      <c r="G102" s="11">
        <v>0.127</v>
      </c>
      <c r="H102" s="11">
        <v>9.7000000000000003E-2</v>
      </c>
      <c r="I102" s="11">
        <v>0</v>
      </c>
      <c r="J102" s="11">
        <v>0</v>
      </c>
      <c r="K102" s="11">
        <v>0.127</v>
      </c>
      <c r="L102" s="11">
        <v>9.7000000000000003E-2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3">
        <f t="shared" si="34"/>
        <v>0</v>
      </c>
      <c r="S102" s="84">
        <v>0</v>
      </c>
      <c r="T102" s="35"/>
    </row>
    <row r="103" spans="1:20" ht="69.75" customHeight="1" x14ac:dyDescent="0.25">
      <c r="A103" s="46" t="s">
        <v>65</v>
      </c>
      <c r="B103" s="28" t="s">
        <v>231</v>
      </c>
      <c r="C103" s="10" t="s">
        <v>187</v>
      </c>
      <c r="D103" s="12">
        <v>0.113</v>
      </c>
      <c r="E103" s="11">
        <v>0</v>
      </c>
      <c r="F103" s="11">
        <f t="shared" si="37"/>
        <v>0</v>
      </c>
      <c r="G103" s="11">
        <v>0.113</v>
      </c>
      <c r="H103" s="11">
        <v>7.5999999999999998E-2</v>
      </c>
      <c r="I103" s="11">
        <v>0</v>
      </c>
      <c r="J103" s="11">
        <v>0</v>
      </c>
      <c r="K103" s="11">
        <v>0.113</v>
      </c>
      <c r="L103" s="11">
        <v>7.5999999999999998E-2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3">
        <f t="shared" si="34"/>
        <v>0</v>
      </c>
      <c r="S103" s="84">
        <v>0</v>
      </c>
      <c r="T103" s="35"/>
    </row>
    <row r="104" spans="1:20" ht="68.25" customHeight="1" x14ac:dyDescent="0.25">
      <c r="A104" s="46" t="s">
        <v>66</v>
      </c>
      <c r="B104" s="28" t="s">
        <v>232</v>
      </c>
      <c r="C104" s="10" t="s">
        <v>188</v>
      </c>
      <c r="D104" s="12">
        <v>0.42199999999999999</v>
      </c>
      <c r="E104" s="11">
        <v>0</v>
      </c>
      <c r="F104" s="11">
        <f t="shared" si="37"/>
        <v>0</v>
      </c>
      <c r="G104" s="11">
        <v>0.42199999999999999</v>
      </c>
      <c r="H104" s="11">
        <v>0.47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0.42199999999999999</v>
      </c>
      <c r="P104" s="11">
        <v>0.47</v>
      </c>
      <c r="Q104" s="11">
        <v>0</v>
      </c>
      <c r="R104" s="13">
        <f t="shared" si="34"/>
        <v>4.7999999999999987E-2</v>
      </c>
      <c r="S104" s="84">
        <f t="shared" si="35"/>
        <v>111.37440758293839</v>
      </c>
      <c r="T104" s="78"/>
    </row>
    <row r="105" spans="1:20" ht="38.25" customHeight="1" x14ac:dyDescent="0.25">
      <c r="A105" s="46" t="s">
        <v>67</v>
      </c>
      <c r="B105" s="28" t="s">
        <v>300</v>
      </c>
      <c r="C105" s="10" t="s">
        <v>189</v>
      </c>
      <c r="D105" s="12">
        <v>1.899</v>
      </c>
      <c r="E105" s="11">
        <v>0</v>
      </c>
      <c r="F105" s="11">
        <f t="shared" si="37"/>
        <v>0</v>
      </c>
      <c r="G105" s="11">
        <v>1.899</v>
      </c>
      <c r="H105" s="11">
        <f>N105+P105</f>
        <v>0.9</v>
      </c>
      <c r="I105" s="11">
        <v>0</v>
      </c>
      <c r="J105" s="11">
        <v>0</v>
      </c>
      <c r="K105" s="11">
        <v>0</v>
      </c>
      <c r="L105" s="11">
        <v>0</v>
      </c>
      <c r="M105" s="11">
        <v>1.1000000000000001</v>
      </c>
      <c r="N105" s="11">
        <v>0.54200000000000004</v>
      </c>
      <c r="O105" s="11">
        <v>0.79900000000000004</v>
      </c>
      <c r="P105" s="83">
        <v>0.35799999999999998</v>
      </c>
      <c r="Q105" s="11">
        <v>0</v>
      </c>
      <c r="R105" s="13">
        <f t="shared" si="34"/>
        <v>-0.44100000000000006</v>
      </c>
      <c r="S105" s="84">
        <f t="shared" si="35"/>
        <v>44.806007509386731</v>
      </c>
      <c r="T105" s="35"/>
    </row>
    <row r="106" spans="1:20" ht="44.25" customHeight="1" x14ac:dyDescent="0.25">
      <c r="A106" s="46" t="s">
        <v>68</v>
      </c>
      <c r="B106" s="28" t="s">
        <v>233</v>
      </c>
      <c r="C106" s="10" t="s">
        <v>190</v>
      </c>
      <c r="D106" s="12">
        <v>1.532</v>
      </c>
      <c r="E106" s="11">
        <v>0</v>
      </c>
      <c r="F106" s="11">
        <f t="shared" si="37"/>
        <v>0</v>
      </c>
      <c r="G106" s="11">
        <v>1.532</v>
      </c>
      <c r="H106" s="11">
        <f>N106+P106</f>
        <v>1.2290000000000001</v>
      </c>
      <c r="I106" s="11">
        <v>0</v>
      </c>
      <c r="J106" s="11">
        <v>0</v>
      </c>
      <c r="K106" s="11">
        <v>0</v>
      </c>
      <c r="L106" s="11">
        <v>0</v>
      </c>
      <c r="M106" s="11">
        <v>0.56000000000000005</v>
      </c>
      <c r="N106" s="11">
        <v>0.54900000000000004</v>
      </c>
      <c r="O106" s="11">
        <v>0.97199999999999998</v>
      </c>
      <c r="P106" s="83">
        <v>0.68</v>
      </c>
      <c r="Q106" s="11">
        <v>0</v>
      </c>
      <c r="R106" s="13">
        <f t="shared" si="34"/>
        <v>-0.29199999999999993</v>
      </c>
      <c r="S106" s="84">
        <f t="shared" si="35"/>
        <v>69.958847736625515</v>
      </c>
      <c r="T106" s="35"/>
    </row>
    <row r="107" spans="1:20" ht="41.25" customHeight="1" x14ac:dyDescent="0.25">
      <c r="A107" s="46" t="s">
        <v>69</v>
      </c>
      <c r="B107" s="28" t="s">
        <v>132</v>
      </c>
      <c r="C107" s="10" t="s">
        <v>191</v>
      </c>
      <c r="D107" s="12">
        <v>0.153</v>
      </c>
      <c r="E107" s="11">
        <v>0</v>
      </c>
      <c r="F107" s="11">
        <f t="shared" si="37"/>
        <v>0</v>
      </c>
      <c r="G107" s="11">
        <v>0.153</v>
      </c>
      <c r="H107" s="11">
        <v>0.27300000000000002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0.153</v>
      </c>
      <c r="P107" s="11">
        <v>0.27300000000000002</v>
      </c>
      <c r="Q107" s="11">
        <v>0</v>
      </c>
      <c r="R107" s="13">
        <f t="shared" si="34"/>
        <v>0.12000000000000002</v>
      </c>
      <c r="S107" s="84">
        <f t="shared" si="35"/>
        <v>178.43137254901961</v>
      </c>
      <c r="T107" s="35"/>
    </row>
    <row r="108" spans="1:20" ht="51.75" customHeight="1" x14ac:dyDescent="0.25">
      <c r="A108" s="46" t="s">
        <v>70</v>
      </c>
      <c r="B108" s="28" t="s">
        <v>133</v>
      </c>
      <c r="C108" s="10" t="s">
        <v>192</v>
      </c>
      <c r="D108" s="12">
        <v>0.17499999999999999</v>
      </c>
      <c r="E108" s="11">
        <v>0</v>
      </c>
      <c r="F108" s="11">
        <f t="shared" si="37"/>
        <v>0</v>
      </c>
      <c r="G108" s="11">
        <v>0.17499999999999999</v>
      </c>
      <c r="H108" s="11">
        <v>0.14099999999999999</v>
      </c>
      <c r="I108" s="11">
        <v>0</v>
      </c>
      <c r="J108" s="11">
        <v>0</v>
      </c>
      <c r="K108" s="11">
        <v>0</v>
      </c>
      <c r="L108" s="11">
        <v>0</v>
      </c>
      <c r="M108" s="11">
        <v>0.17499999999999999</v>
      </c>
      <c r="N108" s="11">
        <v>0.14099999999999999</v>
      </c>
      <c r="O108" s="11">
        <v>0</v>
      </c>
      <c r="P108" s="11">
        <v>0</v>
      </c>
      <c r="Q108" s="11">
        <v>0</v>
      </c>
      <c r="R108" s="13">
        <f t="shared" si="34"/>
        <v>0</v>
      </c>
      <c r="S108" s="84">
        <v>0</v>
      </c>
      <c r="T108" s="35"/>
    </row>
    <row r="109" spans="1:20" ht="43.5" customHeight="1" x14ac:dyDescent="0.25">
      <c r="A109" s="46" t="s">
        <v>71</v>
      </c>
      <c r="B109" s="28" t="s">
        <v>234</v>
      </c>
      <c r="C109" s="10" t="s">
        <v>193</v>
      </c>
      <c r="D109" s="12">
        <v>0.73099999999999998</v>
      </c>
      <c r="E109" s="11">
        <v>0</v>
      </c>
      <c r="F109" s="11">
        <f t="shared" si="37"/>
        <v>0</v>
      </c>
      <c r="G109" s="11">
        <v>0.73099999999999998</v>
      </c>
      <c r="H109" s="11">
        <v>0.629</v>
      </c>
      <c r="I109" s="11">
        <v>0</v>
      </c>
      <c r="J109" s="11">
        <v>0</v>
      </c>
      <c r="K109" s="11">
        <v>0</v>
      </c>
      <c r="L109" s="11">
        <v>0</v>
      </c>
      <c r="M109" s="11">
        <v>0.73099999999999998</v>
      </c>
      <c r="N109" s="11">
        <v>0.629</v>
      </c>
      <c r="O109" s="11">
        <v>0</v>
      </c>
      <c r="P109" s="11">
        <v>0</v>
      </c>
      <c r="Q109" s="11">
        <v>0</v>
      </c>
      <c r="R109" s="13">
        <f t="shared" si="34"/>
        <v>0</v>
      </c>
      <c r="S109" s="84">
        <v>0</v>
      </c>
      <c r="T109" s="35"/>
    </row>
    <row r="110" spans="1:20" ht="48" customHeight="1" x14ac:dyDescent="0.25">
      <c r="A110" s="46" t="s">
        <v>72</v>
      </c>
      <c r="B110" s="28" t="s">
        <v>235</v>
      </c>
      <c r="C110" s="10" t="s">
        <v>194</v>
      </c>
      <c r="D110" s="15">
        <v>1.03</v>
      </c>
      <c r="E110" s="11">
        <v>0</v>
      </c>
      <c r="F110" s="11">
        <f t="shared" si="37"/>
        <v>0</v>
      </c>
      <c r="G110" s="11">
        <v>1.03</v>
      </c>
      <c r="H110" s="11">
        <f>N110+P110</f>
        <v>0.872</v>
      </c>
      <c r="I110" s="11">
        <v>0</v>
      </c>
      <c r="J110" s="11">
        <v>0</v>
      </c>
      <c r="K110" s="11">
        <v>0</v>
      </c>
      <c r="L110" s="11">
        <v>0</v>
      </c>
      <c r="M110" s="11">
        <v>0.79100000000000004</v>
      </c>
      <c r="N110" s="11">
        <v>0.74099999999999999</v>
      </c>
      <c r="O110" s="11">
        <v>0.23899999999999999</v>
      </c>
      <c r="P110" s="11">
        <v>0.13100000000000001</v>
      </c>
      <c r="Q110" s="11">
        <v>0</v>
      </c>
      <c r="R110" s="13">
        <f t="shared" si="34"/>
        <v>-0.10799999999999998</v>
      </c>
      <c r="S110" s="84">
        <f t="shared" si="35"/>
        <v>54.811715481171554</v>
      </c>
      <c r="T110" s="35"/>
    </row>
    <row r="111" spans="1:20" ht="57.75" customHeight="1" x14ac:dyDescent="0.25">
      <c r="A111" s="46" t="s">
        <v>73</v>
      </c>
      <c r="B111" s="28" t="s">
        <v>236</v>
      </c>
      <c r="C111" s="10" t="s">
        <v>195</v>
      </c>
      <c r="D111" s="12">
        <v>1.3</v>
      </c>
      <c r="E111" s="11">
        <v>0</v>
      </c>
      <c r="F111" s="11">
        <f t="shared" si="37"/>
        <v>0</v>
      </c>
      <c r="G111" s="11">
        <v>1.3</v>
      </c>
      <c r="H111" s="11">
        <f>N111+P111</f>
        <v>1.071</v>
      </c>
      <c r="I111" s="11">
        <v>0</v>
      </c>
      <c r="J111" s="11">
        <v>0</v>
      </c>
      <c r="K111" s="11">
        <v>0</v>
      </c>
      <c r="L111" s="11">
        <v>0</v>
      </c>
      <c r="M111" s="11">
        <v>1.198</v>
      </c>
      <c r="N111" s="11">
        <v>1.006</v>
      </c>
      <c r="O111" s="11">
        <v>0.10199999999999999</v>
      </c>
      <c r="P111" s="11">
        <v>6.5000000000000002E-2</v>
      </c>
      <c r="Q111" s="11">
        <v>0</v>
      </c>
      <c r="R111" s="13">
        <f t="shared" si="34"/>
        <v>-3.6999999999999991E-2</v>
      </c>
      <c r="S111" s="84">
        <f t="shared" si="35"/>
        <v>63.725490196078439</v>
      </c>
      <c r="T111" s="35"/>
    </row>
    <row r="112" spans="1:20" ht="43.5" customHeight="1" x14ac:dyDescent="0.25">
      <c r="A112" s="46" t="s">
        <v>74</v>
      </c>
      <c r="B112" s="28" t="s">
        <v>237</v>
      </c>
      <c r="C112" s="10" t="s">
        <v>196</v>
      </c>
      <c r="D112" s="12">
        <v>0.52400000000000002</v>
      </c>
      <c r="E112" s="11">
        <v>0</v>
      </c>
      <c r="F112" s="11">
        <f t="shared" si="37"/>
        <v>0</v>
      </c>
      <c r="G112" s="11">
        <v>0.52400000000000002</v>
      </c>
      <c r="H112" s="11">
        <v>0.4</v>
      </c>
      <c r="I112" s="11">
        <v>0</v>
      </c>
      <c r="J112" s="11">
        <v>0</v>
      </c>
      <c r="K112" s="11">
        <v>0</v>
      </c>
      <c r="L112" s="11">
        <v>0</v>
      </c>
      <c r="M112" s="11">
        <v>0.52400000000000002</v>
      </c>
      <c r="N112" s="11">
        <v>0.4</v>
      </c>
      <c r="O112" s="11">
        <v>0</v>
      </c>
      <c r="P112" s="11">
        <v>0</v>
      </c>
      <c r="Q112" s="11">
        <v>0</v>
      </c>
      <c r="R112" s="13">
        <f t="shared" si="34"/>
        <v>0</v>
      </c>
      <c r="S112" s="84">
        <v>0</v>
      </c>
      <c r="T112" s="35"/>
    </row>
    <row r="113" spans="1:20" ht="38.25" customHeight="1" x14ac:dyDescent="0.25">
      <c r="A113" s="46" t="s">
        <v>75</v>
      </c>
      <c r="B113" s="28" t="s">
        <v>238</v>
      </c>
      <c r="C113" s="10" t="s">
        <v>197</v>
      </c>
      <c r="D113" s="12">
        <v>0.38400000000000001</v>
      </c>
      <c r="E113" s="11">
        <v>0</v>
      </c>
      <c r="F113" s="11">
        <f t="shared" si="37"/>
        <v>0</v>
      </c>
      <c r="G113" s="11">
        <v>0.38400000000000001</v>
      </c>
      <c r="H113" s="11">
        <f>N113+P113</f>
        <v>0.51800000000000002</v>
      </c>
      <c r="I113" s="11">
        <v>0</v>
      </c>
      <c r="J113" s="11">
        <v>0</v>
      </c>
      <c r="K113" s="11">
        <v>0</v>
      </c>
      <c r="L113" s="11">
        <v>0</v>
      </c>
      <c r="M113" s="11">
        <v>0.25800000000000001</v>
      </c>
      <c r="N113" s="11">
        <v>0.253</v>
      </c>
      <c r="O113" s="11">
        <v>0.126</v>
      </c>
      <c r="P113" s="11">
        <v>0.26500000000000001</v>
      </c>
      <c r="Q113" s="11">
        <v>0</v>
      </c>
      <c r="R113" s="13">
        <f t="shared" si="34"/>
        <v>0.13900000000000001</v>
      </c>
      <c r="S113" s="84">
        <f t="shared" si="35"/>
        <v>210.31746031746033</v>
      </c>
      <c r="T113" s="35"/>
    </row>
    <row r="114" spans="1:20" ht="46.5" customHeight="1" x14ac:dyDescent="0.25">
      <c r="A114" s="46" t="s">
        <v>134</v>
      </c>
      <c r="B114" s="28" t="s">
        <v>239</v>
      </c>
      <c r="C114" s="10" t="s">
        <v>198</v>
      </c>
      <c r="D114" s="12">
        <v>0.63400000000000001</v>
      </c>
      <c r="E114" s="11">
        <v>0</v>
      </c>
      <c r="F114" s="11">
        <f t="shared" si="37"/>
        <v>0</v>
      </c>
      <c r="G114" s="11">
        <v>0.63400000000000001</v>
      </c>
      <c r="H114" s="11">
        <v>0.4</v>
      </c>
      <c r="I114" s="11">
        <v>0</v>
      </c>
      <c r="J114" s="11">
        <v>0</v>
      </c>
      <c r="K114" s="11">
        <v>0</v>
      </c>
      <c r="L114" s="11">
        <v>0</v>
      </c>
      <c r="M114" s="11">
        <v>0.63400000000000001</v>
      </c>
      <c r="N114" s="11">
        <v>0.4</v>
      </c>
      <c r="O114" s="11">
        <v>0</v>
      </c>
      <c r="P114" s="11">
        <v>0</v>
      </c>
      <c r="Q114" s="11">
        <v>0</v>
      </c>
      <c r="R114" s="13">
        <f t="shared" si="34"/>
        <v>0</v>
      </c>
      <c r="S114" s="84">
        <v>0</v>
      </c>
      <c r="T114" s="35"/>
    </row>
    <row r="115" spans="1:20" ht="37.5" customHeight="1" x14ac:dyDescent="0.25">
      <c r="A115" s="46" t="s">
        <v>135</v>
      </c>
      <c r="B115" s="28" t="s">
        <v>240</v>
      </c>
      <c r="C115" s="10" t="s">
        <v>199</v>
      </c>
      <c r="D115" s="12">
        <v>0.23799999999999999</v>
      </c>
      <c r="E115" s="11">
        <v>0</v>
      </c>
      <c r="F115" s="11">
        <f t="shared" si="37"/>
        <v>0</v>
      </c>
      <c r="G115" s="11">
        <v>0.23799999999999999</v>
      </c>
      <c r="H115" s="11">
        <f>N115+P115</f>
        <v>0.34099999999999997</v>
      </c>
      <c r="I115" s="11">
        <v>0</v>
      </c>
      <c r="J115" s="11">
        <v>0</v>
      </c>
      <c r="K115" s="11">
        <v>0</v>
      </c>
      <c r="L115" s="11">
        <v>0</v>
      </c>
      <c r="M115" s="11">
        <v>0.19800000000000001</v>
      </c>
      <c r="N115" s="11">
        <v>0.19500000000000001</v>
      </c>
      <c r="O115" s="11">
        <v>0.04</v>
      </c>
      <c r="P115" s="11">
        <v>0.14599999999999999</v>
      </c>
      <c r="Q115" s="11">
        <v>0</v>
      </c>
      <c r="R115" s="13">
        <f t="shared" si="34"/>
        <v>0.10599999999999998</v>
      </c>
      <c r="S115" s="84">
        <f t="shared" si="35"/>
        <v>365</v>
      </c>
      <c r="T115" s="35"/>
    </row>
    <row r="116" spans="1:20" ht="44.25" customHeight="1" x14ac:dyDescent="0.25">
      <c r="A116" s="46" t="s">
        <v>136</v>
      </c>
      <c r="B116" s="28" t="s">
        <v>241</v>
      </c>
      <c r="C116" s="10" t="s">
        <v>200</v>
      </c>
      <c r="D116" s="12">
        <v>0.96799999999999997</v>
      </c>
      <c r="E116" s="12">
        <v>0</v>
      </c>
      <c r="F116" s="12">
        <f t="shared" si="37"/>
        <v>0</v>
      </c>
      <c r="G116" s="11">
        <v>0.96799999999999997</v>
      </c>
      <c r="H116" s="11">
        <f>N116+P116</f>
        <v>0.85699999999999998</v>
      </c>
      <c r="I116" s="11">
        <v>0</v>
      </c>
      <c r="J116" s="11">
        <v>0</v>
      </c>
      <c r="K116" s="11">
        <v>0</v>
      </c>
      <c r="L116" s="11">
        <v>0</v>
      </c>
      <c r="M116" s="11">
        <v>0.75600000000000001</v>
      </c>
      <c r="N116" s="11">
        <v>0.748</v>
      </c>
      <c r="O116" s="11">
        <v>0.21199999999999999</v>
      </c>
      <c r="P116" s="11">
        <v>0.109</v>
      </c>
      <c r="Q116" s="11">
        <v>0</v>
      </c>
      <c r="R116" s="13">
        <f t="shared" si="34"/>
        <v>-0.10299999999999999</v>
      </c>
      <c r="S116" s="84">
        <f t="shared" si="35"/>
        <v>51.415094339622648</v>
      </c>
      <c r="T116" s="35"/>
    </row>
    <row r="117" spans="1:20" ht="42.75" customHeight="1" x14ac:dyDescent="0.25">
      <c r="A117" s="46" t="s">
        <v>137</v>
      </c>
      <c r="B117" s="28" t="s">
        <v>242</v>
      </c>
      <c r="C117" s="10" t="s">
        <v>201</v>
      </c>
      <c r="D117" s="12">
        <v>8.5999999999999993E-2</v>
      </c>
      <c r="E117" s="11">
        <v>0</v>
      </c>
      <c r="F117" s="11">
        <f t="shared" si="37"/>
        <v>0</v>
      </c>
      <c r="G117" s="11">
        <v>8.5999999999999993E-2</v>
      </c>
      <c r="H117" s="11">
        <f>N117+P117</f>
        <v>0.27900000000000003</v>
      </c>
      <c r="I117" s="11">
        <v>0</v>
      </c>
      <c r="J117" s="11">
        <v>0</v>
      </c>
      <c r="K117" s="11">
        <v>0</v>
      </c>
      <c r="L117" s="11">
        <v>0</v>
      </c>
      <c r="M117" s="11">
        <v>8.5999999999999993E-2</v>
      </c>
      <c r="N117" s="11">
        <v>6.0999999999999999E-2</v>
      </c>
      <c r="O117" s="11">
        <v>0</v>
      </c>
      <c r="P117" s="11">
        <v>0.218</v>
      </c>
      <c r="Q117" s="11">
        <v>0</v>
      </c>
      <c r="R117" s="13">
        <f t="shared" si="34"/>
        <v>0.218</v>
      </c>
      <c r="S117" s="84">
        <v>0</v>
      </c>
      <c r="T117" s="35"/>
    </row>
    <row r="118" spans="1:20" ht="31.5" customHeight="1" x14ac:dyDescent="0.25">
      <c r="A118" s="46" t="s">
        <v>138</v>
      </c>
      <c r="B118" s="28" t="s">
        <v>139</v>
      </c>
      <c r="C118" s="10" t="s">
        <v>202</v>
      </c>
      <c r="D118" s="12">
        <v>4.4999999999999998E-2</v>
      </c>
      <c r="E118" s="11">
        <v>0</v>
      </c>
      <c r="F118" s="11">
        <f t="shared" si="37"/>
        <v>0</v>
      </c>
      <c r="G118" s="11">
        <v>4.4999999999999998E-2</v>
      </c>
      <c r="H118" s="11">
        <v>8.1000000000000003E-2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4.4999999999999998E-2</v>
      </c>
      <c r="P118" s="11">
        <v>8.1000000000000003E-2</v>
      </c>
      <c r="Q118" s="11">
        <v>0</v>
      </c>
      <c r="R118" s="13">
        <f t="shared" si="34"/>
        <v>3.6000000000000004E-2</v>
      </c>
      <c r="S118" s="84">
        <f t="shared" si="35"/>
        <v>180</v>
      </c>
      <c r="T118" s="78"/>
    </row>
    <row r="119" spans="1:20" ht="35.25" customHeight="1" x14ac:dyDescent="0.25">
      <c r="A119" s="45" t="s">
        <v>23</v>
      </c>
      <c r="B119" s="29" t="s">
        <v>140</v>
      </c>
      <c r="C119" s="4" t="s">
        <v>78</v>
      </c>
      <c r="D119" s="8">
        <f>D120</f>
        <v>0.16400000000000001</v>
      </c>
      <c r="E119" s="8">
        <f t="shared" ref="E119" si="38">E120</f>
        <v>0</v>
      </c>
      <c r="F119" s="8">
        <f t="shared" si="37"/>
        <v>0</v>
      </c>
      <c r="G119" s="8">
        <f t="shared" si="37"/>
        <v>0.16400000000000001</v>
      </c>
      <c r="H119" s="8">
        <f t="shared" si="37"/>
        <v>0.16400000000000001</v>
      </c>
      <c r="I119" s="8">
        <f t="shared" si="37"/>
        <v>0</v>
      </c>
      <c r="J119" s="8">
        <f t="shared" si="37"/>
        <v>0</v>
      </c>
      <c r="K119" s="8">
        <f t="shared" si="37"/>
        <v>0</v>
      </c>
      <c r="L119" s="8">
        <f t="shared" si="37"/>
        <v>0</v>
      </c>
      <c r="M119" s="8">
        <f t="shared" si="37"/>
        <v>0</v>
      </c>
      <c r="N119" s="8">
        <f t="shared" si="37"/>
        <v>0</v>
      </c>
      <c r="O119" s="8">
        <f t="shared" si="37"/>
        <v>0.16400000000000001</v>
      </c>
      <c r="P119" s="8">
        <f t="shared" si="37"/>
        <v>0.16400000000000001</v>
      </c>
      <c r="Q119" s="7">
        <v>0</v>
      </c>
      <c r="R119" s="9">
        <f t="shared" si="34"/>
        <v>0</v>
      </c>
      <c r="S119" s="36">
        <f t="shared" si="35"/>
        <v>100</v>
      </c>
      <c r="T119" s="78"/>
    </row>
    <row r="120" spans="1:20" ht="34.5" customHeight="1" x14ac:dyDescent="0.25">
      <c r="A120" s="47" t="s">
        <v>141</v>
      </c>
      <c r="B120" s="30" t="s">
        <v>142</v>
      </c>
      <c r="C120" s="10" t="s">
        <v>203</v>
      </c>
      <c r="D120" s="12">
        <v>0.16400000000000001</v>
      </c>
      <c r="E120" s="11">
        <v>0</v>
      </c>
      <c r="F120" s="11">
        <f t="shared" si="37"/>
        <v>0</v>
      </c>
      <c r="G120" s="11">
        <v>0.16400000000000001</v>
      </c>
      <c r="H120" s="11">
        <v>0.16400000000000001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0.16400000000000001</v>
      </c>
      <c r="P120" s="11">
        <v>0.16400000000000001</v>
      </c>
      <c r="Q120" s="11">
        <v>0</v>
      </c>
      <c r="R120" s="13">
        <f t="shared" si="34"/>
        <v>0</v>
      </c>
      <c r="S120" s="84">
        <f t="shared" si="35"/>
        <v>100</v>
      </c>
      <c r="T120" s="78"/>
    </row>
    <row r="121" spans="1:20" ht="38.25" customHeight="1" x14ac:dyDescent="0.25">
      <c r="A121" s="43" t="s">
        <v>143</v>
      </c>
      <c r="B121" s="29" t="s">
        <v>38</v>
      </c>
      <c r="C121" s="4" t="s">
        <v>78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7">
        <v>0</v>
      </c>
      <c r="R121" s="9">
        <f t="shared" si="34"/>
        <v>0</v>
      </c>
      <c r="S121" s="36">
        <v>0</v>
      </c>
      <c r="T121" s="78"/>
    </row>
    <row r="122" spans="1:20" ht="34.5" customHeight="1" x14ac:dyDescent="0.25">
      <c r="A122" s="43" t="s">
        <v>76</v>
      </c>
      <c r="B122" s="29" t="s">
        <v>144</v>
      </c>
      <c r="C122" s="4" t="s">
        <v>78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7">
        <v>0</v>
      </c>
      <c r="R122" s="9">
        <f t="shared" si="34"/>
        <v>0</v>
      </c>
      <c r="S122" s="36">
        <v>0</v>
      </c>
      <c r="T122" s="78"/>
    </row>
    <row r="123" spans="1:20" ht="42.75" customHeight="1" x14ac:dyDescent="0.25">
      <c r="A123" s="43" t="s">
        <v>77</v>
      </c>
      <c r="B123" s="21" t="s">
        <v>145</v>
      </c>
      <c r="C123" s="4" t="s">
        <v>78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7">
        <v>0</v>
      </c>
      <c r="R123" s="9">
        <f t="shared" si="34"/>
        <v>0</v>
      </c>
      <c r="S123" s="36">
        <v>0</v>
      </c>
      <c r="T123" s="78"/>
    </row>
    <row r="124" spans="1:20" ht="61.5" customHeight="1" x14ac:dyDescent="0.25">
      <c r="A124" s="43" t="s">
        <v>24</v>
      </c>
      <c r="B124" s="21" t="s">
        <v>39</v>
      </c>
      <c r="C124" s="4" t="s">
        <v>78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7">
        <v>0</v>
      </c>
      <c r="R124" s="9">
        <f t="shared" si="34"/>
        <v>0</v>
      </c>
      <c r="S124" s="36">
        <v>0</v>
      </c>
      <c r="T124" s="78"/>
    </row>
    <row r="125" spans="1:20" ht="54.75" customHeight="1" x14ac:dyDescent="0.25">
      <c r="A125" s="43" t="s">
        <v>146</v>
      </c>
      <c r="B125" s="21" t="s">
        <v>147</v>
      </c>
      <c r="C125" s="4" t="s">
        <v>78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11">
        <v>0</v>
      </c>
      <c r="R125" s="9">
        <f t="shared" si="34"/>
        <v>0</v>
      </c>
      <c r="S125" s="36">
        <v>0</v>
      </c>
      <c r="T125" s="78"/>
    </row>
    <row r="126" spans="1:20" ht="58.5" customHeight="1" x14ac:dyDescent="0.25">
      <c r="A126" s="43" t="s">
        <v>148</v>
      </c>
      <c r="B126" s="21" t="s">
        <v>149</v>
      </c>
      <c r="C126" s="4" t="s">
        <v>78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11">
        <v>0</v>
      </c>
      <c r="R126" s="9">
        <f t="shared" si="34"/>
        <v>0</v>
      </c>
      <c r="S126" s="36">
        <v>0</v>
      </c>
      <c r="T126" s="78"/>
    </row>
    <row r="127" spans="1:20" ht="52.5" customHeight="1" x14ac:dyDescent="0.25">
      <c r="A127" s="43" t="s">
        <v>25</v>
      </c>
      <c r="B127" s="21" t="s">
        <v>150</v>
      </c>
      <c r="C127" s="4" t="s">
        <v>78</v>
      </c>
      <c r="D127" s="8">
        <f t="shared" ref="D127:O127" si="39">D128+D129+D130+D131+D135</f>
        <v>5.9279999999999999</v>
      </c>
      <c r="E127" s="8">
        <f t="shared" si="39"/>
        <v>0</v>
      </c>
      <c r="F127" s="8">
        <f t="shared" si="39"/>
        <v>0</v>
      </c>
      <c r="G127" s="8">
        <f t="shared" ref="G127" si="40">G128+G129+G130+G131+G135</f>
        <v>5.9279999999999999</v>
      </c>
      <c r="H127" s="8">
        <f>H128+H129+H130+H131+H135</f>
        <v>5.6389999999999993</v>
      </c>
      <c r="I127" s="8">
        <f t="shared" si="39"/>
        <v>0</v>
      </c>
      <c r="J127" s="8">
        <f t="shared" si="39"/>
        <v>0</v>
      </c>
      <c r="K127" s="8">
        <f t="shared" si="39"/>
        <v>0</v>
      </c>
      <c r="L127" s="8">
        <f t="shared" si="39"/>
        <v>0</v>
      </c>
      <c r="M127" s="8">
        <f>M128+M129+M130+M131+M135</f>
        <v>3.2190000000000003</v>
      </c>
      <c r="N127" s="8">
        <f>N128+N129+N130+N131+N135</f>
        <v>3.1850000000000001</v>
      </c>
      <c r="O127" s="8">
        <f t="shared" si="39"/>
        <v>2.7090000000000001</v>
      </c>
      <c r="P127" s="8">
        <f>P128+P129+P130+P131+P135</f>
        <v>2.4539999999999997</v>
      </c>
      <c r="Q127" s="11">
        <v>0</v>
      </c>
      <c r="R127" s="9">
        <f t="shared" si="34"/>
        <v>-0.25500000000000034</v>
      </c>
      <c r="S127" s="36">
        <f t="shared" si="35"/>
        <v>90.586932447397544</v>
      </c>
      <c r="T127" s="78"/>
    </row>
    <row r="128" spans="1:20" ht="55.5" customHeight="1" x14ac:dyDescent="0.25">
      <c r="A128" s="48" t="s">
        <v>151</v>
      </c>
      <c r="B128" s="31" t="s">
        <v>152</v>
      </c>
      <c r="C128" s="10" t="s">
        <v>204</v>
      </c>
      <c r="D128" s="12">
        <v>0.878</v>
      </c>
      <c r="E128" s="11">
        <v>0</v>
      </c>
      <c r="F128" s="11">
        <f t="shared" si="37"/>
        <v>0</v>
      </c>
      <c r="G128" s="11">
        <v>0.878</v>
      </c>
      <c r="H128" s="11">
        <v>0.76700000000000002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0.878</v>
      </c>
      <c r="P128" s="11">
        <v>0.76700000000000002</v>
      </c>
      <c r="Q128" s="11">
        <v>0</v>
      </c>
      <c r="R128" s="13">
        <f t="shared" si="34"/>
        <v>-0.11099999999999999</v>
      </c>
      <c r="S128" s="84">
        <f t="shared" si="35"/>
        <v>87.35763097949885</v>
      </c>
      <c r="T128" s="78"/>
    </row>
    <row r="129" spans="1:20" s="3" customFormat="1" ht="49.5" customHeight="1" x14ac:dyDescent="0.25">
      <c r="A129" s="49" t="s">
        <v>153</v>
      </c>
      <c r="B129" s="32" t="s">
        <v>154</v>
      </c>
      <c r="C129" s="10" t="s">
        <v>205</v>
      </c>
      <c r="D129" s="12">
        <v>0.18</v>
      </c>
      <c r="E129" s="8">
        <v>0</v>
      </c>
      <c r="F129" s="8">
        <v>0</v>
      </c>
      <c r="G129" s="11">
        <v>0.18</v>
      </c>
      <c r="H129" s="11">
        <v>0.13200000000000001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0.18</v>
      </c>
      <c r="P129" s="11">
        <v>0.13200000000000001</v>
      </c>
      <c r="Q129" s="11">
        <v>0</v>
      </c>
      <c r="R129" s="13">
        <f t="shared" si="34"/>
        <v>-4.7999999999999987E-2</v>
      </c>
      <c r="S129" s="84">
        <f t="shared" si="35"/>
        <v>73.333333333333343</v>
      </c>
      <c r="T129" s="37"/>
    </row>
    <row r="130" spans="1:20" ht="56.25" customHeight="1" x14ac:dyDescent="0.25">
      <c r="A130" s="48" t="s">
        <v>155</v>
      </c>
      <c r="B130" s="32" t="s">
        <v>156</v>
      </c>
      <c r="C130" s="10" t="s">
        <v>206</v>
      </c>
      <c r="D130" s="12">
        <v>0.23</v>
      </c>
      <c r="E130" s="12">
        <v>0</v>
      </c>
      <c r="F130" s="12">
        <v>0</v>
      </c>
      <c r="G130" s="11">
        <v>0.23</v>
      </c>
      <c r="H130" s="11">
        <v>0.16400000000000001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0.23</v>
      </c>
      <c r="P130" s="11">
        <v>0.16400000000000001</v>
      </c>
      <c r="Q130" s="11">
        <v>0</v>
      </c>
      <c r="R130" s="13">
        <f t="shared" si="34"/>
        <v>-6.6000000000000003E-2</v>
      </c>
      <c r="S130" s="84">
        <f t="shared" si="35"/>
        <v>71.304347826086953</v>
      </c>
      <c r="T130" s="78"/>
    </row>
    <row r="131" spans="1:20" s="3" customFormat="1" ht="60" customHeight="1" x14ac:dyDescent="0.25">
      <c r="A131" s="50" t="s">
        <v>79</v>
      </c>
      <c r="B131" s="33" t="s">
        <v>37</v>
      </c>
      <c r="C131" s="4" t="s">
        <v>78</v>
      </c>
      <c r="D131" s="6">
        <f>D132+D133+D134</f>
        <v>4.04</v>
      </c>
      <c r="E131" s="6">
        <f t="shared" ref="E131:P131" si="41">E132+E133+E134</f>
        <v>0</v>
      </c>
      <c r="F131" s="6">
        <f t="shared" si="41"/>
        <v>0</v>
      </c>
      <c r="G131" s="6">
        <f t="shared" ref="G131" si="42">G132+G133+G134</f>
        <v>4.04</v>
      </c>
      <c r="H131" s="6">
        <f>H132+H133+H134</f>
        <v>4.0109999999999992</v>
      </c>
      <c r="I131" s="6">
        <f t="shared" si="41"/>
        <v>0</v>
      </c>
      <c r="J131" s="6">
        <f t="shared" si="41"/>
        <v>0</v>
      </c>
      <c r="K131" s="6">
        <f t="shared" si="41"/>
        <v>0</v>
      </c>
      <c r="L131" s="6">
        <f t="shared" si="41"/>
        <v>0</v>
      </c>
      <c r="M131" s="6">
        <f t="shared" si="41"/>
        <v>2.8170000000000002</v>
      </c>
      <c r="N131" s="6">
        <f>N132+N133+N134</f>
        <v>2.7829999999999999</v>
      </c>
      <c r="O131" s="6">
        <f t="shared" si="41"/>
        <v>1.2230000000000001</v>
      </c>
      <c r="P131" s="6">
        <f t="shared" si="41"/>
        <v>1.228</v>
      </c>
      <c r="Q131" s="7">
        <v>0</v>
      </c>
      <c r="R131" s="9">
        <f t="shared" si="34"/>
        <v>4.9999999999998934E-3</v>
      </c>
      <c r="S131" s="36">
        <f t="shared" si="35"/>
        <v>100.40883074407193</v>
      </c>
      <c r="T131" s="37"/>
    </row>
    <row r="132" spans="1:20" s="3" customFormat="1" ht="33.75" customHeight="1" x14ac:dyDescent="0.25">
      <c r="A132" s="51" t="s">
        <v>81</v>
      </c>
      <c r="B132" s="32" t="s">
        <v>157</v>
      </c>
      <c r="C132" s="10" t="s">
        <v>207</v>
      </c>
      <c r="D132" s="15">
        <v>1.77</v>
      </c>
      <c r="E132" s="12">
        <v>0</v>
      </c>
      <c r="F132" s="12">
        <v>0</v>
      </c>
      <c r="G132" s="11">
        <v>1.77</v>
      </c>
      <c r="H132" s="11">
        <v>1.766</v>
      </c>
      <c r="I132" s="11">
        <v>0</v>
      </c>
      <c r="J132" s="11">
        <v>0</v>
      </c>
      <c r="K132" s="11">
        <v>0</v>
      </c>
      <c r="L132" s="11">
        <v>0</v>
      </c>
      <c r="M132" s="11">
        <v>1.77</v>
      </c>
      <c r="N132" s="11">
        <v>1.766</v>
      </c>
      <c r="O132" s="11">
        <v>0</v>
      </c>
      <c r="P132" s="11">
        <v>0</v>
      </c>
      <c r="Q132" s="11">
        <v>0</v>
      </c>
      <c r="R132" s="13">
        <f t="shared" si="34"/>
        <v>0</v>
      </c>
      <c r="S132" s="84">
        <v>0</v>
      </c>
      <c r="T132" s="37"/>
    </row>
    <row r="133" spans="1:20" s="3" customFormat="1" ht="49.5" customHeight="1" x14ac:dyDescent="0.25">
      <c r="A133" s="51" t="s">
        <v>82</v>
      </c>
      <c r="B133" s="32" t="s">
        <v>158</v>
      </c>
      <c r="C133" s="10" t="s">
        <v>208</v>
      </c>
      <c r="D133" s="12">
        <v>1.2230000000000001</v>
      </c>
      <c r="E133" s="12">
        <v>0</v>
      </c>
      <c r="F133" s="12">
        <v>0</v>
      </c>
      <c r="G133" s="11">
        <v>1.2230000000000001</v>
      </c>
      <c r="H133" s="11">
        <v>1.228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1.2230000000000001</v>
      </c>
      <c r="P133" s="11">
        <v>1.228</v>
      </c>
      <c r="Q133" s="11">
        <v>0</v>
      </c>
      <c r="R133" s="13">
        <f t="shared" si="34"/>
        <v>4.9999999999998934E-3</v>
      </c>
      <c r="S133" s="84">
        <f t="shared" si="35"/>
        <v>100.40883074407193</v>
      </c>
      <c r="T133" s="37"/>
    </row>
    <row r="134" spans="1:20" s="3" customFormat="1" ht="30" customHeight="1" x14ac:dyDescent="0.25">
      <c r="A134" s="51" t="s">
        <v>159</v>
      </c>
      <c r="B134" s="32" t="s">
        <v>160</v>
      </c>
      <c r="C134" s="10" t="s">
        <v>209</v>
      </c>
      <c r="D134" s="12">
        <v>1.0469999999999999</v>
      </c>
      <c r="E134" s="12">
        <v>0</v>
      </c>
      <c r="F134" s="12">
        <v>0</v>
      </c>
      <c r="G134" s="11">
        <v>1.0469999999999999</v>
      </c>
      <c r="H134" s="11">
        <v>1.0169999999999999</v>
      </c>
      <c r="I134" s="11">
        <v>0</v>
      </c>
      <c r="J134" s="11">
        <v>0</v>
      </c>
      <c r="K134" s="11">
        <v>0</v>
      </c>
      <c r="L134" s="11">
        <v>0</v>
      </c>
      <c r="M134" s="11">
        <v>1.0469999999999999</v>
      </c>
      <c r="N134" s="11">
        <v>1.0169999999999999</v>
      </c>
      <c r="O134" s="11">
        <v>0</v>
      </c>
      <c r="P134" s="11">
        <v>0</v>
      </c>
      <c r="Q134" s="11">
        <v>0</v>
      </c>
      <c r="R134" s="13">
        <f t="shared" si="34"/>
        <v>0</v>
      </c>
      <c r="S134" s="84">
        <v>0</v>
      </c>
      <c r="T134" s="37"/>
    </row>
    <row r="135" spans="1:20" ht="24" customHeight="1" x14ac:dyDescent="0.25">
      <c r="A135" s="50" t="s">
        <v>80</v>
      </c>
      <c r="B135" s="34" t="s">
        <v>161</v>
      </c>
      <c r="C135" s="4" t="s">
        <v>78</v>
      </c>
      <c r="D135" s="8">
        <f>D136+D137+D138</f>
        <v>0.6</v>
      </c>
      <c r="E135" s="8">
        <f>E136+E137+E138</f>
        <v>0</v>
      </c>
      <c r="F135" s="8">
        <f>F136+F137+F138</f>
        <v>0</v>
      </c>
      <c r="G135" s="8">
        <f>G136+G137+G138</f>
        <v>0.6</v>
      </c>
      <c r="H135" s="8">
        <f>H136+H137+H138</f>
        <v>0.56499999999999995</v>
      </c>
      <c r="I135" s="8">
        <v>0</v>
      </c>
      <c r="J135" s="8">
        <v>0</v>
      </c>
      <c r="K135" s="8">
        <v>0</v>
      </c>
      <c r="L135" s="8">
        <v>0</v>
      </c>
      <c r="M135" s="8">
        <f>M136+M137+M138</f>
        <v>0.40200000000000002</v>
      </c>
      <c r="N135" s="8">
        <f>N136+N137+N138</f>
        <v>0.40200000000000002</v>
      </c>
      <c r="O135" s="8">
        <f>O136+O137+O138</f>
        <v>0.19799999999999998</v>
      </c>
      <c r="P135" s="8">
        <f>P136+P137+P138</f>
        <v>0.16299999999999998</v>
      </c>
      <c r="Q135" s="7">
        <v>0</v>
      </c>
      <c r="R135" s="9">
        <f t="shared" si="34"/>
        <v>-3.5000000000000003E-2</v>
      </c>
      <c r="S135" s="36">
        <f t="shared" si="35"/>
        <v>82.323232323232318</v>
      </c>
      <c r="T135" s="78"/>
    </row>
    <row r="136" spans="1:20" ht="20.25" customHeight="1" x14ac:dyDescent="0.25">
      <c r="A136" s="52" t="s">
        <v>83</v>
      </c>
      <c r="B136" s="32" t="s">
        <v>162</v>
      </c>
      <c r="C136" s="10" t="s">
        <v>210</v>
      </c>
      <c r="D136" s="12">
        <v>0.35</v>
      </c>
      <c r="E136" s="12">
        <v>0</v>
      </c>
      <c r="F136" s="12">
        <v>0</v>
      </c>
      <c r="G136" s="11">
        <v>0.35</v>
      </c>
      <c r="H136" s="11">
        <f>N136+P136</f>
        <v>0.315</v>
      </c>
      <c r="I136" s="11">
        <v>0</v>
      </c>
      <c r="J136" s="11">
        <v>0</v>
      </c>
      <c r="K136" s="11">
        <v>0</v>
      </c>
      <c r="L136" s="11">
        <v>0</v>
      </c>
      <c r="M136" s="11">
        <v>0.22900000000000001</v>
      </c>
      <c r="N136" s="11">
        <v>0.22900000000000001</v>
      </c>
      <c r="O136" s="11">
        <v>0.121</v>
      </c>
      <c r="P136" s="11">
        <v>8.5999999999999993E-2</v>
      </c>
      <c r="Q136" s="11">
        <v>0</v>
      </c>
      <c r="R136" s="13">
        <f t="shared" si="34"/>
        <v>-3.5000000000000003E-2</v>
      </c>
      <c r="S136" s="84">
        <f t="shared" si="35"/>
        <v>71.074380165289256</v>
      </c>
      <c r="T136" s="78"/>
    </row>
    <row r="137" spans="1:20" ht="39.75" customHeight="1" x14ac:dyDescent="0.25">
      <c r="A137" s="52" t="s">
        <v>84</v>
      </c>
      <c r="B137" s="32" t="s">
        <v>163</v>
      </c>
      <c r="C137" s="10" t="s">
        <v>211</v>
      </c>
      <c r="D137" s="12">
        <v>0.15</v>
      </c>
      <c r="E137" s="12">
        <v>0</v>
      </c>
      <c r="F137" s="12">
        <v>0</v>
      </c>
      <c r="G137" s="11">
        <v>0.15</v>
      </c>
      <c r="H137" s="11">
        <f>N137+P137</f>
        <v>0.15</v>
      </c>
      <c r="I137" s="11">
        <v>0</v>
      </c>
      <c r="J137" s="11">
        <v>0</v>
      </c>
      <c r="K137" s="11">
        <v>0</v>
      </c>
      <c r="L137" s="11">
        <v>0</v>
      </c>
      <c r="M137" s="11">
        <v>9.8000000000000004E-2</v>
      </c>
      <c r="N137" s="11">
        <v>9.8000000000000004E-2</v>
      </c>
      <c r="O137" s="11">
        <v>5.1999999999999998E-2</v>
      </c>
      <c r="P137" s="11">
        <v>5.1999999999999998E-2</v>
      </c>
      <c r="Q137" s="11">
        <v>0</v>
      </c>
      <c r="R137" s="13">
        <f t="shared" si="34"/>
        <v>0</v>
      </c>
      <c r="S137" s="84">
        <f t="shared" si="35"/>
        <v>100</v>
      </c>
      <c r="T137" s="78"/>
    </row>
    <row r="138" spans="1:20" ht="37.5" customHeight="1" x14ac:dyDescent="0.25">
      <c r="A138" s="52" t="s">
        <v>85</v>
      </c>
      <c r="B138" s="32" t="s">
        <v>164</v>
      </c>
      <c r="C138" s="10" t="s">
        <v>212</v>
      </c>
      <c r="D138" s="12">
        <v>0.1</v>
      </c>
      <c r="E138" s="12">
        <v>0</v>
      </c>
      <c r="F138" s="12">
        <v>0</v>
      </c>
      <c r="G138" s="11">
        <v>0.1</v>
      </c>
      <c r="H138" s="11">
        <v>0.1</v>
      </c>
      <c r="I138" s="11">
        <v>0</v>
      </c>
      <c r="J138" s="11">
        <v>0</v>
      </c>
      <c r="K138" s="11">
        <v>0</v>
      </c>
      <c r="L138" s="11">
        <v>0</v>
      </c>
      <c r="M138" s="11">
        <v>7.4999999999999997E-2</v>
      </c>
      <c r="N138" s="11">
        <v>7.4999999999999997E-2</v>
      </c>
      <c r="O138" s="11">
        <v>2.5000000000000001E-2</v>
      </c>
      <c r="P138" s="11">
        <v>2.5000000000000001E-2</v>
      </c>
      <c r="Q138" s="11">
        <v>0</v>
      </c>
      <c r="R138" s="13">
        <f t="shared" si="34"/>
        <v>0</v>
      </c>
      <c r="S138" s="84">
        <f t="shared" si="35"/>
        <v>100</v>
      </c>
      <c r="T138" s="16"/>
    </row>
    <row r="139" spans="1:20" ht="31.5" customHeight="1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</row>
    <row r="140" spans="1:20" x14ac:dyDescent="0.25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</row>
    <row r="141" spans="1:20" x14ac:dyDescent="0.25">
      <c r="A141" s="54"/>
      <c r="B141" s="72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</row>
    <row r="142" spans="1:20" x14ac:dyDescent="0.25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</row>
    <row r="143" spans="1:20" x14ac:dyDescent="0.25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</row>
    <row r="144" spans="1:20" x14ac:dyDescent="0.25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</row>
    <row r="145" spans="1:20" x14ac:dyDescent="0.25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</row>
  </sheetData>
  <mergeCells count="27">
    <mergeCell ref="S1:T1"/>
    <mergeCell ref="I16:J16"/>
    <mergeCell ref="K16:L16"/>
    <mergeCell ref="M16:N16"/>
    <mergeCell ref="O6:T6"/>
    <mergeCell ref="O16:P16"/>
    <mergeCell ref="R16:R17"/>
    <mergeCell ref="S16:S17"/>
    <mergeCell ref="D8:L8"/>
    <mergeCell ref="A14:T14"/>
    <mergeCell ref="A15:A17"/>
    <mergeCell ref="B15:B17"/>
    <mergeCell ref="C15:C17"/>
    <mergeCell ref="S2:T2"/>
    <mergeCell ref="S3:T3"/>
    <mergeCell ref="R7:T7"/>
    <mergeCell ref="B7:Q7"/>
    <mergeCell ref="R8:T8"/>
    <mergeCell ref="R15:S15"/>
    <mergeCell ref="T15:T17"/>
    <mergeCell ref="G16:H16"/>
    <mergeCell ref="D15:D17"/>
    <mergeCell ref="E15:E17"/>
    <mergeCell ref="F15:F17"/>
    <mergeCell ref="G15:P15"/>
    <mergeCell ref="Q15:Q17"/>
    <mergeCell ref="A12:S12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6:B65">
      <formula1>900</formula1>
    </dataValidation>
  </dataValidations>
  <pageMargins left="0.11811023622047245" right="0.11811023622047245" top="0.15748031496062992" bottom="0.15748031496062992" header="0.31496062992125984" footer="0.31496062992125984"/>
  <pageSetup paperSize="9" scale="4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Валентина</cp:lastModifiedBy>
  <cp:lastPrinted>2020-01-15T12:30:45Z</cp:lastPrinted>
  <dcterms:created xsi:type="dcterms:W3CDTF">2009-07-27T10:10:26Z</dcterms:created>
  <dcterms:modified xsi:type="dcterms:W3CDTF">2020-02-13T11:36:11Z</dcterms:modified>
</cp:coreProperties>
</file>