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4080" windowWidth="20730" windowHeight="7290"/>
  </bookViews>
  <sheets>
    <sheet name="12 кв.4" sheetId="27" r:id="rId1"/>
  </sheets>
  <definedNames>
    <definedName name="_xlnm.Print_Area" localSheetId="0">'12 кв.4'!$A$1:$V$146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139" i="27" l="1"/>
  <c r="T139" i="27"/>
  <c r="U138" i="27"/>
  <c r="T138" i="27"/>
  <c r="U137" i="27"/>
  <c r="T137" i="27"/>
  <c r="U136" i="27"/>
  <c r="T136" i="27"/>
  <c r="T135" i="27"/>
  <c r="U134" i="27"/>
  <c r="T134" i="27"/>
  <c r="T133" i="27"/>
  <c r="U132" i="27"/>
  <c r="T132" i="27"/>
  <c r="U131" i="27"/>
  <c r="T131" i="27"/>
  <c r="U130" i="27"/>
  <c r="T130" i="27"/>
  <c r="U129" i="27"/>
  <c r="T129" i="27"/>
  <c r="U128" i="27"/>
  <c r="T128" i="27"/>
  <c r="T127" i="27"/>
  <c r="T126" i="27"/>
  <c r="T125" i="27"/>
  <c r="T124" i="27"/>
  <c r="T123" i="27"/>
  <c r="T122" i="27"/>
  <c r="U121" i="27"/>
  <c r="T121" i="27"/>
  <c r="U120" i="27"/>
  <c r="T120" i="27"/>
  <c r="U119" i="27"/>
  <c r="T119" i="27"/>
  <c r="T118" i="27"/>
  <c r="U117" i="27"/>
  <c r="T117" i="27"/>
  <c r="U116" i="27"/>
  <c r="T116" i="27"/>
  <c r="T115" i="27"/>
  <c r="U114" i="27"/>
  <c r="T114" i="27"/>
  <c r="T113" i="27"/>
  <c r="U112" i="27"/>
  <c r="T112" i="27"/>
  <c r="U111" i="27"/>
  <c r="T111" i="27"/>
  <c r="T110" i="27"/>
  <c r="T109" i="27"/>
  <c r="U108" i="27"/>
  <c r="T108" i="27"/>
  <c r="U107" i="27"/>
  <c r="T107" i="27"/>
  <c r="U106" i="27"/>
  <c r="T106" i="27"/>
  <c r="U105" i="27"/>
  <c r="T105" i="27"/>
  <c r="T104" i="27"/>
  <c r="T103" i="27"/>
  <c r="T102" i="27"/>
  <c r="U101" i="27"/>
  <c r="T101" i="27"/>
  <c r="T100" i="27"/>
  <c r="T99" i="27"/>
  <c r="T98" i="27"/>
  <c r="T97" i="27"/>
  <c r="T96" i="27"/>
  <c r="T95" i="27"/>
  <c r="U94" i="27"/>
  <c r="T94" i="27"/>
  <c r="U93" i="27"/>
  <c r="T93" i="27"/>
  <c r="U92" i="27"/>
  <c r="T92" i="27"/>
  <c r="U91" i="27"/>
  <c r="T91" i="27"/>
  <c r="U90" i="27"/>
  <c r="T90" i="27"/>
  <c r="U89" i="27"/>
  <c r="T89" i="27"/>
  <c r="T88" i="27"/>
  <c r="T87" i="27"/>
  <c r="T86" i="27"/>
  <c r="U85" i="27"/>
  <c r="T85" i="27"/>
  <c r="U84" i="27"/>
  <c r="T84" i="27"/>
  <c r="U83" i="27"/>
  <c r="T83" i="27"/>
  <c r="T82" i="27"/>
  <c r="T81" i="27"/>
  <c r="T80" i="27"/>
  <c r="T79" i="27"/>
  <c r="T78" i="27"/>
  <c r="T77" i="27"/>
  <c r="T76" i="27"/>
  <c r="T75" i="27"/>
  <c r="T74" i="27"/>
  <c r="T73" i="27"/>
  <c r="T72" i="27"/>
  <c r="T71" i="27"/>
  <c r="T70" i="27"/>
  <c r="T69" i="27"/>
  <c r="T68" i="27"/>
  <c r="T67" i="27"/>
  <c r="T66" i="27"/>
  <c r="T65" i="27"/>
  <c r="T64" i="27"/>
  <c r="T63" i="27"/>
  <c r="T62" i="27"/>
  <c r="T61" i="27"/>
  <c r="T60" i="27"/>
  <c r="T59" i="27"/>
  <c r="T58" i="27"/>
  <c r="T57" i="27"/>
  <c r="T56" i="27"/>
  <c r="T55" i="27"/>
  <c r="T54" i="27"/>
  <c r="T53" i="27"/>
  <c r="T52" i="27"/>
  <c r="T51" i="27"/>
  <c r="T50" i="27"/>
  <c r="T49" i="27"/>
  <c r="T48" i="27"/>
  <c r="T47" i="27"/>
  <c r="T46" i="27"/>
  <c r="T45" i="27"/>
  <c r="T44" i="27"/>
  <c r="T43" i="27"/>
  <c r="T42" i="27"/>
  <c r="T41" i="27"/>
  <c r="T40" i="27"/>
  <c r="T39" i="27"/>
  <c r="T38" i="27"/>
  <c r="T37" i="27"/>
  <c r="T36" i="27"/>
  <c r="T33" i="27"/>
  <c r="T32" i="27"/>
  <c r="T31" i="27"/>
  <c r="T30" i="27"/>
  <c r="T29" i="27"/>
  <c r="T28" i="27"/>
  <c r="T27" i="27"/>
  <c r="T26" i="27"/>
  <c r="U25" i="27"/>
  <c r="T25" i="27"/>
  <c r="T24" i="27"/>
  <c r="T23" i="27"/>
  <c r="U22" i="27"/>
  <c r="T22" i="27"/>
  <c r="U20" i="27"/>
  <c r="T20" i="27"/>
  <c r="I135" i="27" l="1"/>
  <c r="I134" i="27"/>
  <c r="I129" i="27"/>
  <c r="I128" i="27"/>
  <c r="I123" i="27"/>
  <c r="I122" i="27"/>
  <c r="I117" i="27"/>
  <c r="I116" i="27"/>
  <c r="I111" i="27"/>
  <c r="I110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2" i="27"/>
  <c r="I81" i="27"/>
  <c r="I80" i="27"/>
  <c r="I79" i="27"/>
  <c r="I78" i="27"/>
  <c r="I76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I63" i="27"/>
  <c r="I62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1" i="27"/>
  <c r="H139" i="27"/>
  <c r="H138" i="27"/>
  <c r="H137" i="27"/>
  <c r="H136" i="27"/>
  <c r="H135" i="27"/>
  <c r="H134" i="27"/>
  <c r="H133" i="27"/>
  <c r="H132" i="27"/>
  <c r="H131" i="27"/>
  <c r="H130" i="27"/>
  <c r="H129" i="27"/>
  <c r="H128" i="27"/>
  <c r="H127" i="27"/>
  <c r="H126" i="27"/>
  <c r="H125" i="27"/>
  <c r="H124" i="27"/>
  <c r="H123" i="27"/>
  <c r="H122" i="27"/>
  <c r="H121" i="27"/>
  <c r="H120" i="27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68" i="27"/>
  <c r="H67" i="27"/>
  <c r="H66" i="27"/>
  <c r="H65" i="27"/>
  <c r="H64" i="27"/>
  <c r="H63" i="27"/>
  <c r="H62" i="27"/>
  <c r="H61" i="27"/>
  <c r="H60" i="27"/>
  <c r="H59" i="27"/>
  <c r="H58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Q22" i="27"/>
  <c r="Q136" i="27"/>
  <c r="Q135" i="27"/>
  <c r="Q132" i="27"/>
  <c r="Q128" i="27"/>
  <c r="Q25" i="27" s="1"/>
  <c r="Q127" i="27"/>
  <c r="Q120" i="27"/>
  <c r="Q84" i="27"/>
  <c r="Q83" i="27"/>
  <c r="Q82" i="27"/>
  <c r="Q81" i="27"/>
  <c r="Q80" i="27"/>
  <c r="Q76" i="27"/>
  <c r="Q74" i="27"/>
  <c r="Q73" i="27"/>
  <c r="Q72" i="27"/>
  <c r="Q71" i="27"/>
  <c r="Q70" i="27"/>
  <c r="Q69" i="27"/>
  <c r="Q68" i="27"/>
  <c r="Q37" i="27" s="1"/>
  <c r="Q31" i="27" s="1"/>
  <c r="Q67" i="27"/>
  <c r="Q36" i="27" s="1"/>
  <c r="Q56" i="27"/>
  <c r="Q55" i="27"/>
  <c r="Q53" i="27"/>
  <c r="Q33" i="27"/>
  <c r="Q27" i="27"/>
  <c r="Q26" i="27"/>
  <c r="Q23" i="27"/>
  <c r="P136" i="27"/>
  <c r="P135" i="27"/>
  <c r="P132" i="27"/>
  <c r="P128" i="27"/>
  <c r="P25" i="27" s="1"/>
  <c r="P127" i="27"/>
  <c r="P120" i="27"/>
  <c r="P84" i="27"/>
  <c r="P83" i="27" s="1"/>
  <c r="P22" i="27" s="1"/>
  <c r="P20" i="27" s="1"/>
  <c r="P82" i="27"/>
  <c r="P81" i="27"/>
  <c r="P80" i="27"/>
  <c r="P76" i="27"/>
  <c r="P74" i="27"/>
  <c r="P68" i="27" s="1"/>
  <c r="P37" i="27" s="1"/>
  <c r="P31" i="27" s="1"/>
  <c r="P73" i="27"/>
  <c r="P70" i="27"/>
  <c r="P69" i="27"/>
  <c r="P67" i="27"/>
  <c r="P56" i="27"/>
  <c r="P55" i="27"/>
  <c r="P54" i="27"/>
  <c r="P53" i="27"/>
  <c r="P36" i="27"/>
  <c r="P35" i="27"/>
  <c r="P34" i="27"/>
  <c r="P33" i="27"/>
  <c r="P32" i="27"/>
  <c r="P30" i="27"/>
  <c r="P29" i="27"/>
  <c r="P28" i="27"/>
  <c r="P27" i="27"/>
  <c r="P26" i="27"/>
  <c r="P24" i="27"/>
  <c r="P23" i="27"/>
  <c r="P21" i="27"/>
  <c r="J132" i="27"/>
  <c r="J128" i="27"/>
  <c r="J120" i="27"/>
  <c r="J84" i="27"/>
  <c r="J83" i="27" s="1"/>
  <c r="J70" i="27"/>
  <c r="J53" i="27"/>
  <c r="J30" i="27" s="1"/>
  <c r="J35" i="27"/>
  <c r="J29" i="27"/>
  <c r="J28" i="27" s="1"/>
  <c r="J27" i="27" s="1"/>
  <c r="J21" i="27" s="1"/>
  <c r="J25" i="27"/>
  <c r="L84" i="27"/>
  <c r="L83" i="27" s="1"/>
  <c r="L22" i="27" s="1"/>
  <c r="L20" i="27" s="1"/>
  <c r="L70" i="27"/>
  <c r="N136" i="27"/>
  <c r="N132" i="27"/>
  <c r="N128" i="27"/>
  <c r="N127" i="27"/>
  <c r="N126" i="27"/>
  <c r="N125" i="27"/>
  <c r="N124" i="27"/>
  <c r="N123" i="27"/>
  <c r="N122" i="27"/>
  <c r="N119" i="27"/>
  <c r="N84" i="27" s="1"/>
  <c r="N70" i="27"/>
  <c r="N35" i="27"/>
  <c r="N32" i="27"/>
  <c r="N30" i="27"/>
  <c r="N29" i="27"/>
  <c r="N28" i="27"/>
  <c r="N27" i="27" s="1"/>
  <c r="N21" i="27" s="1"/>
  <c r="N25" i="27"/>
  <c r="Q35" i="27" l="1"/>
  <c r="Q34" i="27" s="1"/>
  <c r="Q21" i="27" s="1"/>
  <c r="Q20" i="27" s="1"/>
  <c r="Q30" i="27"/>
  <c r="Q24" i="27" s="1"/>
  <c r="J22" i="27"/>
  <c r="J20" i="27" s="1"/>
  <c r="N83" i="27"/>
  <c r="N22" i="27"/>
  <c r="N20" i="27" s="1"/>
  <c r="H20" i="27" s="1"/>
  <c r="O136" i="27" l="1"/>
  <c r="O132" i="27"/>
  <c r="O128" i="27"/>
  <c r="O25" i="27" s="1"/>
  <c r="O121" i="27"/>
  <c r="O120" i="27"/>
  <c r="O119" i="27"/>
  <c r="O84" i="27"/>
  <c r="O83" i="27" s="1"/>
  <c r="O77" i="27" s="1"/>
  <c r="O80" i="27"/>
  <c r="O73" i="27" s="1"/>
  <c r="O79" i="27"/>
  <c r="O76" i="27"/>
  <c r="O69" i="27" s="1"/>
  <c r="O74" i="27"/>
  <c r="O68" i="27" s="1"/>
  <c r="O37" i="27" s="1"/>
  <c r="O53" i="27"/>
  <c r="O30" i="27" s="1"/>
  <c r="O32" i="27"/>
  <c r="M139" i="27"/>
  <c r="I139" i="27" s="1"/>
  <c r="M138" i="27"/>
  <c r="I138" i="27" s="1"/>
  <c r="M137" i="27"/>
  <c r="I137" i="27" s="1"/>
  <c r="M136" i="27"/>
  <c r="I136" i="27" s="1"/>
  <c r="M135" i="27"/>
  <c r="M134" i="27"/>
  <c r="M133" i="27"/>
  <c r="I133" i="27" s="1"/>
  <c r="M132" i="27"/>
  <c r="I132" i="27" s="1"/>
  <c r="M131" i="27"/>
  <c r="I131" i="27" s="1"/>
  <c r="M130" i="27"/>
  <c r="I130" i="27" s="1"/>
  <c r="M129" i="27"/>
  <c r="M128" i="27"/>
  <c r="M127" i="27"/>
  <c r="I127" i="27" s="1"/>
  <c r="M126" i="27"/>
  <c r="I126" i="27" s="1"/>
  <c r="M125" i="27"/>
  <c r="I125" i="27" s="1"/>
  <c r="M124" i="27"/>
  <c r="I124" i="27" s="1"/>
  <c r="M123" i="27"/>
  <c r="M122" i="27"/>
  <c r="M121" i="27"/>
  <c r="I121" i="27" s="1"/>
  <c r="M120" i="27"/>
  <c r="I120" i="27" s="1"/>
  <c r="M119" i="27"/>
  <c r="I119" i="27" s="1"/>
  <c r="M118" i="27"/>
  <c r="I118" i="27" s="1"/>
  <c r="M117" i="27"/>
  <c r="M116" i="27"/>
  <c r="M115" i="27"/>
  <c r="I115" i="27" s="1"/>
  <c r="M114" i="27"/>
  <c r="I114" i="27" s="1"/>
  <c r="M113" i="27"/>
  <c r="I113" i="27" s="1"/>
  <c r="M112" i="27"/>
  <c r="I112" i="27" s="1"/>
  <c r="M111" i="27"/>
  <c r="M110" i="27"/>
  <c r="M109" i="27"/>
  <c r="I109" i="27" s="1"/>
  <c r="M108" i="27"/>
  <c r="I108" i="27" s="1"/>
  <c r="M107" i="27"/>
  <c r="I107" i="27" s="1"/>
  <c r="M106" i="27"/>
  <c r="I106" i="27" s="1"/>
  <c r="M105" i="27"/>
  <c r="M82" i="27"/>
  <c r="M81" i="27"/>
  <c r="M74" i="27" s="1"/>
  <c r="M80" i="27"/>
  <c r="M79" i="27"/>
  <c r="M76" i="27"/>
  <c r="M69" i="27" s="1"/>
  <c r="M53" i="27"/>
  <c r="M32" i="27"/>
  <c r="M30" i="27"/>
  <c r="M25" i="27"/>
  <c r="K132" i="27"/>
  <c r="K128" i="27" s="1"/>
  <c r="K25" i="27" s="1"/>
  <c r="K120" i="27"/>
  <c r="K22" i="27" s="1"/>
  <c r="K84" i="27"/>
  <c r="K83" i="27"/>
  <c r="K77" i="27" s="1"/>
  <c r="K70" i="27"/>
  <c r="K53" i="27"/>
  <c r="K35" i="27"/>
  <c r="K29" i="27" s="1"/>
  <c r="K28" i="27" s="1"/>
  <c r="K27" i="27" s="1"/>
  <c r="K21" i="27" s="1"/>
  <c r="K32" i="27"/>
  <c r="K30" i="27"/>
  <c r="M84" i="27" l="1"/>
  <c r="I84" i="27" s="1"/>
  <c r="O70" i="27"/>
  <c r="O22" i="27" s="1"/>
  <c r="O67" i="27"/>
  <c r="O36" i="27" s="1"/>
  <c r="O35" i="27" s="1"/>
  <c r="O29" i="27" s="1"/>
  <c r="O28" i="27" s="1"/>
  <c r="O27" i="27" s="1"/>
  <c r="O21" i="27" s="1"/>
  <c r="M70" i="27"/>
  <c r="M68" i="27"/>
  <c r="M37" i="27" s="1"/>
  <c r="M35" i="27" s="1"/>
  <c r="M29" i="27" s="1"/>
  <c r="M28" i="27" s="1"/>
  <c r="M27" i="27" s="1"/>
  <c r="M21" i="27" s="1"/>
  <c r="M22" i="27"/>
  <c r="I22" i="27" s="1"/>
  <c r="K20" i="27"/>
  <c r="M83" i="27" l="1"/>
  <c r="M20" i="27"/>
  <c r="I20" i="27" s="1"/>
  <c r="O20" i="27"/>
  <c r="M77" i="27" l="1"/>
  <c r="I77" i="27" s="1"/>
  <c r="I83" i="27"/>
  <c r="D131" i="27"/>
  <c r="G124" i="27"/>
  <c r="G123" i="27" s="1"/>
  <c r="F124" i="27"/>
  <c r="E124" i="27"/>
  <c r="E123" i="27" s="1"/>
  <c r="F123" i="27"/>
  <c r="F122" i="27" s="1"/>
  <c r="F121" i="27" s="1"/>
  <c r="F120" i="27" s="1"/>
  <c r="F119" i="27" s="1"/>
  <c r="F118" i="27" s="1"/>
  <c r="F117" i="27" s="1"/>
  <c r="F116" i="27" s="1"/>
  <c r="F115" i="27" s="1"/>
  <c r="F114" i="27" s="1"/>
  <c r="F113" i="27" s="1"/>
  <c r="F112" i="27" s="1"/>
  <c r="F111" i="27" s="1"/>
  <c r="F110" i="27" s="1"/>
  <c r="F109" i="27" s="1"/>
  <c r="F108" i="27" s="1"/>
  <c r="F107" i="27" s="1"/>
  <c r="F106" i="27" s="1"/>
  <c r="F105" i="27" s="1"/>
  <c r="F104" i="27" s="1"/>
  <c r="F103" i="27" s="1"/>
  <c r="F102" i="27" s="1"/>
  <c r="F101" i="27" s="1"/>
  <c r="F100" i="27" s="1"/>
  <c r="F99" i="27" s="1"/>
  <c r="F98" i="27" s="1"/>
  <c r="F97" i="27" s="1"/>
  <c r="F96" i="27" s="1"/>
  <c r="F95" i="27" s="1"/>
  <c r="F94" i="27" s="1"/>
  <c r="F93" i="27" s="1"/>
  <c r="F92" i="27" s="1"/>
  <c r="F91" i="27" s="1"/>
  <c r="F90" i="27" s="1"/>
  <c r="F89" i="27" s="1"/>
  <c r="F77" i="27" s="1"/>
  <c r="F72" i="27" s="1"/>
  <c r="F35" i="27" s="1"/>
  <c r="F33" i="27" s="1"/>
  <c r="F32" i="27" s="1"/>
  <c r="F31" i="27" s="1"/>
  <c r="F30" i="27" s="1"/>
  <c r="F29" i="27" s="1"/>
  <c r="F28" i="27" s="1"/>
  <c r="F27" i="27" s="1"/>
  <c r="F26" i="27" s="1"/>
  <c r="F25" i="27" s="1"/>
  <c r="F24" i="27" s="1"/>
  <c r="F23" i="27" s="1"/>
  <c r="F22" i="27" s="1"/>
  <c r="F21" i="27" s="1"/>
  <c r="F20" i="27" s="1"/>
  <c r="G122" i="27"/>
  <c r="G121" i="27" s="1"/>
  <c r="E122" i="27"/>
  <c r="E121" i="27" s="1"/>
  <c r="E120" i="27" s="1"/>
  <c r="E119" i="27" s="1"/>
  <c r="E118" i="27" s="1"/>
  <c r="E117" i="27" s="1"/>
  <c r="E116" i="27" s="1"/>
  <c r="E115" i="27" s="1"/>
  <c r="E114" i="27" s="1"/>
  <c r="E113" i="27" s="1"/>
  <c r="E112" i="27" s="1"/>
  <c r="E111" i="27" s="1"/>
  <c r="E110" i="27" s="1"/>
  <c r="E109" i="27" s="1"/>
  <c r="E108" i="27" s="1"/>
  <c r="E107" i="27" s="1"/>
  <c r="E106" i="27" s="1"/>
  <c r="E105" i="27" s="1"/>
  <c r="E104" i="27" s="1"/>
  <c r="E103" i="27" s="1"/>
  <c r="E102" i="27" s="1"/>
  <c r="E101" i="27" s="1"/>
  <c r="E100" i="27" s="1"/>
  <c r="E99" i="27" s="1"/>
  <c r="E98" i="27" s="1"/>
  <c r="E97" i="27" s="1"/>
  <c r="E96" i="27" s="1"/>
  <c r="E95" i="27" s="1"/>
  <c r="E94" i="27" s="1"/>
  <c r="E93" i="27" s="1"/>
  <c r="E92" i="27" s="1"/>
  <c r="E91" i="27" s="1"/>
  <c r="E90" i="27" s="1"/>
  <c r="E89" i="27" s="1"/>
  <c r="E77" i="27" s="1"/>
  <c r="E72" i="27" s="1"/>
  <c r="E35" i="27" s="1"/>
  <c r="E33" i="27" s="1"/>
  <c r="E32" i="27" s="1"/>
  <c r="E31" i="27" s="1"/>
  <c r="E30" i="27" s="1"/>
  <c r="E29" i="27" s="1"/>
  <c r="E28" i="27" s="1"/>
  <c r="E27" i="27" s="1"/>
  <c r="E26" i="27" s="1"/>
  <c r="E25" i="27" s="1"/>
  <c r="E24" i="27" s="1"/>
  <c r="G120" i="27"/>
  <c r="G119" i="27" s="1"/>
  <c r="G118" i="27" s="1"/>
  <c r="G117" i="27" s="1"/>
  <c r="G116" i="27" s="1"/>
  <c r="G115" i="27" s="1"/>
  <c r="G114" i="27" s="1"/>
  <c r="G113" i="27" s="1"/>
  <c r="G112" i="27" s="1"/>
  <c r="G111" i="27" s="1"/>
  <c r="G110" i="27" s="1"/>
  <c r="G109" i="27" s="1"/>
  <c r="G108" i="27" s="1"/>
  <c r="G107" i="27" s="1"/>
  <c r="G106" i="27" s="1"/>
  <c r="G105" i="27" s="1"/>
  <c r="G104" i="27" s="1"/>
  <c r="G103" i="27" s="1"/>
  <c r="G102" i="27" s="1"/>
  <c r="G101" i="27" s="1"/>
  <c r="G100" i="27" s="1"/>
  <c r="G99" i="27" s="1"/>
  <c r="G98" i="27" s="1"/>
  <c r="G97" i="27" s="1"/>
  <c r="G96" i="27" s="1"/>
  <c r="G95" i="27" s="1"/>
  <c r="G94" i="27" s="1"/>
  <c r="G93" i="27" s="1"/>
  <c r="G92" i="27" s="1"/>
  <c r="G91" i="27" s="1"/>
  <c r="G90" i="27" s="1"/>
  <c r="G89" i="27" s="1"/>
  <c r="G77" i="27" s="1"/>
  <c r="G72" i="27" s="1"/>
  <c r="G35" i="27" s="1"/>
  <c r="G33" i="27" s="1"/>
  <c r="G32" i="27" s="1"/>
  <c r="G31" i="27" s="1"/>
  <c r="G30" i="27" s="1"/>
  <c r="G29" i="27" s="1"/>
  <c r="G28" i="27" s="1"/>
  <c r="G27" i="27" s="1"/>
  <c r="G26" i="27" s="1"/>
  <c r="G25" i="27" s="1"/>
  <c r="G24" i="27" s="1"/>
  <c r="G23" i="27" s="1"/>
  <c r="G22" i="27" s="1"/>
  <c r="G21" i="27" s="1"/>
  <c r="G20" i="27" s="1"/>
  <c r="D93" i="27"/>
  <c r="D91" i="27"/>
  <c r="D90" i="27" s="1"/>
  <c r="D89" i="27"/>
  <c r="D35" i="27"/>
  <c r="D33" i="27" s="1"/>
  <c r="D32" i="27" s="1"/>
  <c r="D31" i="27" s="1"/>
  <c r="D30" i="27" s="1"/>
  <c r="D29" i="27" s="1"/>
  <c r="D28" i="27" s="1"/>
  <c r="D27" i="27" s="1"/>
  <c r="D26" i="27"/>
  <c r="D20" i="27"/>
  <c r="B19" i="27"/>
  <c r="C19" i="27" s="1"/>
  <c r="D19" i="27" s="1"/>
  <c r="E19" i="27" s="1"/>
  <c r="F19" i="27" s="1"/>
  <c r="G19" i="27" s="1"/>
  <c r="H19" i="27" s="1"/>
  <c r="I19" i="27" s="1"/>
  <c r="J19" i="27" s="1"/>
  <c r="K19" i="27" s="1"/>
  <c r="L19" i="27" s="1"/>
  <c r="M19" i="27" s="1"/>
  <c r="N19" i="27" s="1"/>
  <c r="O19" i="27" s="1"/>
  <c r="P19" i="27" s="1"/>
  <c r="Q19" i="27" s="1"/>
  <c r="R19" i="27" s="1"/>
  <c r="S19" i="27" s="1"/>
  <c r="T19" i="27" s="1"/>
  <c r="U19" i="27" s="1"/>
  <c r="V19" i="27" s="1"/>
  <c r="E23" i="27" l="1"/>
  <c r="E22" i="27" s="1"/>
  <c r="E21" i="27" s="1"/>
  <c r="E20" i="27" s="1"/>
</calcChain>
</file>

<file path=xl/sharedStrings.xml><?xml version="1.0" encoding="utf-8"?>
<sst xmlns="http://schemas.openxmlformats.org/spreadsheetml/2006/main" count="406" uniqueCount="321">
  <si>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</si>
  <si>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</si>
  <si>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</si>
  <si>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</si>
  <si>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</si>
  <si>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</si>
  <si>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</si>
  <si>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</si>
  <si>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I квартал</t>
  </si>
  <si>
    <t>II квартал</t>
  </si>
  <si>
    <t>IV квартал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</si>
  <si>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</si>
  <si>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</si>
  <si>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</si>
  <si>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</si>
  <si>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</si>
  <si>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</si>
  <si>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</si>
  <si>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</si>
  <si>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</si>
  <si>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</si>
  <si>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</si>
  <si>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</si>
  <si>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</si>
  <si>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</si>
  <si>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</si>
  <si>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1.2.3.1.1</t>
  </si>
  <si>
    <t>1.2.3.1.2</t>
  </si>
  <si>
    <t>от « 25 » апреля 2018 г. № 320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</si>
  <si>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</si>
  <si>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</si>
  <si>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</si>
  <si>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</si>
  <si>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</si>
  <si>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</si>
  <si>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</si>
  <si>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</si>
  <si>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</si>
  <si>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</si>
  <si>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</si>
  <si>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</si>
  <si>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</si>
  <si>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</si>
  <si>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</si>
  <si>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</si>
  <si>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</si>
  <si>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</si>
  <si>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</si>
  <si>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</si>
  <si>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</si>
  <si>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</si>
  <si>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</si>
  <si>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</si>
  <si>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</si>
  <si>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</si>
  <si>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</si>
  <si>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</si>
  <si>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</si>
  <si>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</si>
  <si>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</si>
  <si>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</si>
  <si>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</si>
  <si>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</si>
  <si>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</si>
  <si>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</si>
  <si>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</si>
  <si>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</si>
  <si>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</si>
  <si>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</si>
  <si>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</si>
  <si>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</si>
  <si>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</si>
  <si>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</si>
  <si>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</si>
  <si>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</si>
  <si>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</si>
  <si>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</si>
  <si>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</si>
  <si>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</si>
  <si>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</si>
  <si>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</si>
  <si>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н/д</t>
  </si>
  <si>
    <t>2.1.</t>
  </si>
  <si>
    <t>2.2.</t>
  </si>
  <si>
    <t>2.1.1.</t>
  </si>
  <si>
    <t>2.1.2.</t>
  </si>
  <si>
    <t>2.2.2.</t>
  </si>
  <si>
    <t>2.2.3.</t>
  </si>
  <si>
    <t>2.2.4.</t>
  </si>
  <si>
    <t>млн. рублей
 (без НДС)</t>
  </si>
  <si>
    <t>III квартал</t>
  </si>
  <si>
    <t>Приложение  № 12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</si>
  <si>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</si>
  <si>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</si>
  <si>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</si>
  <si>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</si>
  <si>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</si>
  <si>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 xml:space="preserve">Факт </t>
  </si>
  <si>
    <t xml:space="preserve">                                                                 Форма 12: Отчёт об исполнении плана освоения капитальных вложений по инвестиционным проектам инвестиционной программы(квартальный)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</si>
  <si>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</si>
  <si>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реквизиты решения органа исполнительной власти,утвердившего инвестиционную программу</t>
  </si>
  <si>
    <t xml:space="preserve">                            Отчёт о реализации инвестиционной программы Муниципального унитарного предприятия города Будённовска "Электросетевая компания"</t>
  </si>
  <si>
    <t>Год  раскрытия информации:  2019 год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</si>
  <si>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</si>
  <si>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</si>
  <si>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</si>
  <si>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</si>
  <si>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</si>
  <si>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</si>
  <si>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</si>
  <si>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</si>
  <si>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</si>
  <si>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</si>
  <si>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</si>
  <si>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</si>
  <si>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</si>
  <si>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</si>
  <si>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</si>
  <si>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</si>
  <si>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</si>
  <si>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</si>
  <si>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</si>
  <si>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</si>
  <si>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</si>
  <si>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</si>
  <si>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</si>
  <si>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</si>
  <si>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</si>
  <si>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</si>
  <si>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</si>
  <si>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</si>
  <si>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</si>
  <si>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</si>
  <si>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</si>
  <si>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</si>
  <si>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</si>
  <si>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</si>
  <si>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</si>
  <si>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</si>
  <si>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</si>
  <si>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</si>
  <si>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</si>
  <si>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</si>
  <si>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</si>
  <si>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</si>
  <si>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</si>
  <si>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</si>
  <si>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</si>
  <si>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</si>
  <si>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</si>
  <si>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</si>
  <si>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</si>
  <si>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</si>
  <si>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</si>
  <si>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</si>
  <si>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</si>
  <si>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</si>
  <si>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</si>
  <si>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</si>
  <si>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</si>
  <si>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</si>
  <si>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</si>
  <si>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</si>
  <si>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</si>
  <si>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</si>
  <si>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</si>
  <si>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</si>
  <si>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</si>
  <si>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</si>
  <si>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</si>
  <si>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</si>
  <si>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</si>
  <si>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</si>
  <si>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</si>
  <si>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</si>
  <si>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</si>
  <si>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</si>
  <si>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</si>
  <si>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</si>
  <si>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</si>
  <si>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</si>
  <si>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</si>
  <si>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</si>
  <si>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</si>
  <si>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</si>
  <si>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</si>
  <si>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</si>
  <si>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</si>
  <si>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</si>
  <si>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</si>
  <si>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</si>
  <si>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</si>
  <si>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</si>
  <si>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</si>
  <si>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</si>
  <si>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</si>
  <si>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</si>
  <si>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</si>
  <si>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</si>
  <si>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</si>
  <si>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</si>
  <si>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</si>
  <si>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</si>
  <si>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</si>
  <si>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</si>
  <si>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</si>
  <si>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</si>
  <si>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</si>
  <si>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</si>
  <si>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</si>
  <si>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</si>
  <si>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</si>
  <si>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</si>
  <si>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</si>
  <si>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</si>
  <si>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</si>
  <si>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</si>
  <si>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</si>
  <si>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</si>
  <si>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</si>
  <si>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</si>
  <si>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</si>
  <si>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ул.Садовый спуск  (замена перекидок   и  монтаж щитов учета от    ТП-43)</t>
  </si>
  <si>
    <t>Реконструкция ВЛ-0,4кВ  ул.Октябрьская (замена перекидок   и  монтаж щитов учета от ТП-46,   ТП-58)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</si>
  <si>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</si>
  <si>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</si>
  <si>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</si>
  <si>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</si>
  <si>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</si>
  <si>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</si>
  <si>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</si>
  <si>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</si>
  <si>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</si>
  <si>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</si>
  <si>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</si>
  <si>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Реконструкция ВЛ-0,4кВ   ул.Б.Революции  (замена перекидок   и  монтаж щитов учета  от ТП-58)</t>
  </si>
  <si>
    <t>Реконструкция ВЛ-0,4кВ   ул.Полющенко (замена перекидок   и  монтаж щитов учета от ТП-58)</t>
  </si>
  <si>
    <t>Реконструкция ВЛ-0,4кВ   ул.Мира  (замена перекидок   и  монтаж щитов учета  от ТП-58)</t>
  </si>
  <si>
    <t>Реконструкция ВЛ-0,4кВ   ул.Ленинская  (замена перекидок   и  монтаж щитов учета  от ТП-58)</t>
  </si>
  <si>
    <t>Реконструкция ВЛ-0,4кВ   ул.Красноармейская (замена перекидок   и  монтаж щитов учета от ТП-58)</t>
  </si>
  <si>
    <t>Реконструкция ВЛ-0,4кВ   пер.Февральский (замена перекидок   и  монтаж щитов учета от ТП-58)</t>
  </si>
  <si>
    <t>Реконструкция ВЛ-0,4кВ    ул.П.Лумумбы  (замена перекидок   и  монтаж щитов учета от ТП-58)</t>
  </si>
  <si>
    <t>Реконструкция ВЛ-0,4кВ  ул.Свободы (замена перекидок   и  монтаж щитов учета  от ТП-43)</t>
  </si>
  <si>
    <t>Реконструкция ВЛ-0,4кВ  улЛопатина  (замена перекидок   и  монтаж щитов учета от ТП-43)</t>
  </si>
  <si>
    <t>Реконструкция ВЛ-0,4кВ  ул.Красная (замена перекидок   и  монтаж щитов учета от ТП-43)</t>
  </si>
  <si>
    <t>Реконструкция ВЛ-0,4кВ  ул.Анджиевского (замена перекидок   и  монтаж щитов учета от ТП-43)</t>
  </si>
  <si>
    <t>Реконструкция ВЛ-0,4кВ  пр.Чехова (замена перекидок   и  монтаж щитов учета от ТП-43)</t>
  </si>
  <si>
    <t>Реконструкция ВЛ-0,4кВ  ул. Революционная (замена перекидок   и  монтаж щитов учета от ТП-35)</t>
  </si>
  <si>
    <t>Реконструкция ВЛ-0,4кВ  ул.Пушкинская (замена перекидок   и  монтаж щитов учета от ТП-35, ТП-43)</t>
  </si>
  <si>
    <t>Реконструкция ВЛ-0,4кВ  ул.Кирова (замена перекидок   и  монтаж щитов учета от ТП-35)</t>
  </si>
  <si>
    <t>Реконструкция ВЛ-0,4кВ пер.Виноградный (замена перекидок   и  монтаж щитов учета от ТП-35)</t>
  </si>
  <si>
    <t>Реконструкция ВЛ-0,4кВ ул.Прикумская (замена перекидок   и  монтаж щитов учета от ТП-35)</t>
  </si>
  <si>
    <t>Реконструкция ВЛ-0,4кВ ул.Южная (замена перекидок   и  монтаж щитов учета от ТП-33)</t>
  </si>
  <si>
    <t>Реконструкция ВЛ-0,4кВ ул.Л.Толстого  (замена перекидок   и  монтаж щитов учета от ТП-33)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</si>
  <si>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</si>
  <si>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</si>
  <si>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</si>
  <si>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</si>
  <si>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</si>
  <si>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</si>
  <si>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</si>
  <si>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</si>
  <si>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</si>
  <si>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Технологическое присоединение энкргопринимающих устройств потребителей свыше 150 кВт, всего, в том числе:</t>
  </si>
  <si>
    <t xml:space="preserve">Остаток освоения капитальных вложений 
на  01.01.2019года,  
млн. рублей 
(без НДС) </t>
  </si>
  <si>
    <t xml:space="preserve">                       Освоение капитальных вложений 2019 года, млн. рублей (без НДС) </t>
  </si>
  <si>
    <t xml:space="preserve">Фактический объем освоения капитальных вложений на             01.01. 2019 года в прогнозных ценах соответствующих лет, млн. рублей 
(без НДС) </t>
  </si>
  <si>
    <t>1.1.2.2.1.5</t>
  </si>
  <si>
    <t>1.1.2.2.1.6</t>
  </si>
  <si>
    <t>1.1.2.2.1.7</t>
  </si>
  <si>
    <t>Строительство ВЛИ-0,4кВ от опоры №59 Л-2 ТП-44 до границы участка аптечного пункта по адресу : г. Буденновск, ул. Лопатина, 43А Тех.прис (ТУ№125 от 1.10.2018г.) Колмыкова Е.С. (до 15кВт)</t>
  </si>
  <si>
    <t>Строительство ВЛИ-0,4кВ от опоры №51 Л-4 ТП-114  до границы участка базовой станции сотовой связи по адресу: г. Буденновск, ПОСС, ул. Молодежная, посмежеству с домом 1</t>
  </si>
  <si>
    <t>Строительство ВЛИ-0,4кВ от опоры №34 Л-4 от ТП-5 до границы участка объекта связи по адресу: г. Буденновск, ул. Пушкинская, 113 Тех.прис. (ТУ38 от 26.02.2019г.) ООО "Радиопроект" (до 15кВт)</t>
  </si>
  <si>
    <t>Строительство ВЛИ-0,4кВ от опоры №220 Л-1 ТП-279 до границы объекта незавершенного строительства по адресу: г. Будённовск,ул. Похилько, 122В Тех.прис. (ТУ №51 от 30.05.2019г.) Голиков А.Г. (до 15кВт)</t>
  </si>
  <si>
    <t>1.1.2.2.1.8</t>
  </si>
  <si>
    <t>1.1.2.2.1.9</t>
  </si>
  <si>
    <t>Строительство ВЛИ-0,23кВ от опоры №63 Л-13 от РП-2 до границы участка гаража  №64 по адресу: г. Буденновск, пр. Космонавтов напротив ж/д №39 мкр.7/1 Тех. Прис. (ТУ №160 от 12.12.2018 г.) Долматова О.Ф. (до 15кВт)</t>
  </si>
  <si>
    <t>Строительство КЛ-0,4кВ от РУ-0,4кВ ТП-279 до опоры №220 для объекта незаверщенного строительства по адресу: г. Будённовск, ул. Похилько, 122В  Тех.прис. (ТУ351 от 30.05.2019г.) Голиков А.Г. (до 15кВт)</t>
  </si>
  <si>
    <t>Строительство КЛ-0,4кВ отРУ-0,4кВ  ТП-77 до опоры №1 для административного здания по адресу: г. Буденновск, ул. Пушкинская, 113 (ТУ №157 от 28.12.2018г.)  (БКЦСОН)</t>
  </si>
  <si>
    <t>1.1.2.2.1.10</t>
  </si>
  <si>
    <t>1.1.2.2.2.4</t>
  </si>
  <si>
    <t>Строительство трансформаторной подстанции типа КТПН-Т-к/к-100/10/0,4кВ (ТП-285) для спортивного клуба "НАКА" по адресу: г. Будённовск, ул. Озерная, 20 (ТУ №22 от 25.03.2019г.)</t>
  </si>
  <si>
    <t>Строительство КЛ-10кВ от опоры №150/1 ВЛ-10кВ Ф-56 до ТП-285 для спортивного клуба "НИКА" по адресу: г. Будённовск, ул. Озерная, 20 (ТУ №22 от 25.03.2019г.)</t>
  </si>
  <si>
    <t>Строительство КЛ-0,4кВ от ТП-285 до опоры №1 ВЛ-0,4кВ для спортивного клуба "НИКА" по адресу: г. Будённовск, ул. Озерная, 20 (ТУ №22 от 25.03.2019г.)</t>
  </si>
  <si>
    <t>1.1.2.2.2.5</t>
  </si>
  <si>
    <t>1.1.2.2.2.6</t>
  </si>
  <si>
    <t>1.1.2.2.2.7</t>
  </si>
  <si>
    <t>1.1.2.2.2.8</t>
  </si>
  <si>
    <t>1.1.2.2.1.11</t>
  </si>
  <si>
    <t>Строительство ВЛЗ-10кВ от опоры №150 ВЛ-10кВ Ф-56 до опоры №150/1 для спортивного клуба "НИКА" по адресу: г. Будённовск, ул. Озерная,20 (ТУ №22 от 25.03.2019г.)</t>
  </si>
  <si>
    <t>Утверждённые плановые значения показателей приведены в соответствии с приказом Министерства энергетики,промышленности и связи СК №195-од от 13 августа 2018г.</t>
  </si>
  <si>
    <t>Реконструкция ВЛ-0,4кВ    ул.Кочубея  (замена перекидок   и  монтаж щитов учета от ТП-46,                   ТП-54,ТП-81)</t>
  </si>
  <si>
    <t>Строительство ВЛИ-0,4кВ от опоры №36 Л-4 ТП-17 до границы участка жилого дома по адресу: г. Будённовск, квартал 48А, участок №7 (ТУ №12 от 21.02 2019г.) Еремина С.И.</t>
  </si>
  <si>
    <t xml:space="preserve">Строительство ВЛ-0,23кВ от опоры  №2/1 Л-8  ТП-128 до границы участка гаража №9  по адресу: г.Будённовск, квартал 175а  </t>
  </si>
  <si>
    <t>Строительство ВЛ-0,23кВ от опоры №10  Л-17  ТП-138 до границы участка ГРП-25 по адресу: г.Будённовск,мкр.8, по смежеству с ж/д №4</t>
  </si>
  <si>
    <t xml:space="preserve"> Строительство ВЛИ-0,4кВ от КЛ-0,4кВ ТП-140 до границы участка нежелого помещения по адресу: г. Будённовск, пр. Чехова, 308д</t>
  </si>
  <si>
    <t xml:space="preserve"> Строительство ВЛИ-0,4кВ от опоры №7  до проектируемой опоры №38 Л-3 ТП-62 для нежилого помещения по адресу: г. Будённовск, ул. Степная, 1</t>
  </si>
  <si>
    <t xml:space="preserve"> Строительство ВЛИ-0,4кВ от опоры №4 ТП-31 до границы участка базовой станции сотовой связи по адресу: г. Будённовск, ул. Р. Люксембург в районе дома №30</t>
  </si>
  <si>
    <t xml:space="preserve"> Строительство ВЛИ-0,23кВ от опоры №125 ТП35 до границы участка жилого дома по адресу: г. Будённовск, пер. Виноградный, 29</t>
  </si>
  <si>
    <t>Строительство ВЛИ-0,4кВ от опоры №93 ТП-78 до границы участка жилого дома по адресу: г. Будённовск, ул. Революционная, 150</t>
  </si>
  <si>
    <t>Строительство ВЛИ-0,4кВ от КЛ-0,4кВ ТП-140 до границы участка нежилого здания по адресу: г. Будённовск, пр. Чехова, 308е</t>
  </si>
  <si>
    <t>Строительство КЛ-0,4кВ от РУ-0,4кВ ТП-140 до металлической стойки для нежилого помещения по адресу: г. Буденновск, пр. Чехова, 308д</t>
  </si>
  <si>
    <t>Строительство ВЛИ-0,4кВ от опоры №126 ТП-234 до границы участка жилого дома по адресу: г. Будённовск, ул. Солнечная, 28 Тех.прис. (ТУ №58 от 31.05.2019г.) Бутузова А.В. (до 15кВт)</t>
  </si>
  <si>
    <t>Строительство КЛ-0,4кВ от РУ-04кВ ТП-97 до опоры №1 для жилого дома по адресу: г. Буденновск, 49 квартал, д.25</t>
  </si>
  <si>
    <t>Строительство КЛ-0,4кВ от РУ-0,4кВ РП-2 до изоляторов траверсы для магазина по адресу: г. Буденновск, мкр.7, дом 25А</t>
  </si>
  <si>
    <t>Реконструкция ВЛ-0,4кВ ул. Степная (ТУ№49 от 15.05.2019г. ИП Кулагин М.П.)</t>
  </si>
  <si>
    <t>1.1.4.2.5.</t>
  </si>
  <si>
    <t>1.1.2.2.2.9</t>
  </si>
  <si>
    <t>1.1.2.2.2.10</t>
  </si>
  <si>
    <t>1.1.2.2.2.11</t>
  </si>
  <si>
    <t>1.1.2.2.2.12</t>
  </si>
  <si>
    <t>1.1.2.2.2.13</t>
  </si>
  <si>
    <t>1.1.2.2.1.12</t>
  </si>
  <si>
    <t>1.1.2.2.1.13</t>
  </si>
  <si>
    <t>1.1.2.2.1.14</t>
  </si>
  <si>
    <t>1.1.2.2.1.15</t>
  </si>
  <si>
    <t>1.1.2.2.1.16</t>
  </si>
  <si>
    <t>1.1.2.2.1.17</t>
  </si>
  <si>
    <t>1.1.2.2.1.18</t>
  </si>
  <si>
    <t>за 4 квартал 2019 года</t>
  </si>
  <si>
    <t>Необходмость выполнения договорных обязательств по договору о тех.присоединении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</si>
</sst>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0.0"/>
    <numFmt numFmtId="168" formatCode="0.000_ ;[Red]\-0.000\ 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43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1" fillId="0" borderId="0"/>
    <xf numFmtId="0" fontId="27" fillId="0" borderId="0"/>
  </cellStyleXfs>
  <cellXfs count="106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30" fillId="24" borderId="0" xfId="37" applyFont="1" applyFill="1" applyBorder="1" applyAlignment="1"/>
    <xf numFmtId="0" fontId="30" fillId="24" borderId="0" xfId="37" applyFont="1" applyFill="1" applyAlignment="1">
      <alignment wrapText="1"/>
    </xf>
    <xf numFmtId="0" fontId="30" fillId="24" borderId="0" xfId="0" applyFont="1" applyFill="1" applyAlignment="1"/>
    <xf numFmtId="0" fontId="37" fillId="24" borderId="0" xfId="37" applyFont="1" applyFill="1"/>
    <xf numFmtId="164" fontId="37" fillId="24" borderId="10" xfId="0" applyNumberFormat="1" applyFont="1" applyFill="1" applyBorder="1" applyAlignment="1">
      <alignment horizontal="center" vertical="center"/>
    </xf>
    <xf numFmtId="164" fontId="37" fillId="24" borderId="10" xfId="37" applyNumberFormat="1" applyFont="1" applyFill="1" applyBorder="1" applyAlignment="1">
      <alignment horizontal="center" vertical="center"/>
    </xf>
    <xf numFmtId="164" fontId="37" fillId="24" borderId="10" xfId="622" applyNumberFormat="1" applyFont="1" applyFill="1" applyBorder="1" applyAlignment="1">
      <alignment horizontal="left" vertical="center" wrapText="1"/>
    </xf>
    <xf numFmtId="164" fontId="37" fillId="24" borderId="10" xfId="37" applyNumberFormat="1" applyFont="1" applyFill="1" applyBorder="1" applyAlignment="1">
      <alignment horizontal="center" vertical="center" wrapText="1"/>
    </xf>
    <xf numFmtId="164" fontId="37" fillId="24" borderId="10" xfId="36" applyNumberFormat="1" applyFont="1" applyFill="1" applyBorder="1" applyAlignment="1">
      <alignment horizontal="left" vertical="center" wrapText="1"/>
    </xf>
    <xf numFmtId="164" fontId="9" fillId="24" borderId="10" xfId="37" applyNumberFormat="1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left" vertical="center" wrapText="1"/>
    </xf>
    <xf numFmtId="164" fontId="37" fillId="24" borderId="10" xfId="0" applyNumberFormat="1" applyFont="1" applyFill="1" applyBorder="1" applyAlignment="1">
      <alignment horizontal="left" vertical="center" wrapText="1"/>
    </xf>
    <xf numFmtId="0" fontId="9" fillId="24" borderId="10" xfId="54" applyFont="1" applyFill="1" applyBorder="1" applyAlignment="1">
      <alignment horizontal="left" vertical="center" wrapText="1"/>
    </xf>
    <xf numFmtId="164" fontId="9" fillId="24" borderId="10" xfId="0" applyNumberFormat="1" applyFont="1" applyFill="1" applyBorder="1" applyAlignment="1">
      <alignment horizontal="center" vertical="center"/>
    </xf>
    <xf numFmtId="0" fontId="37" fillId="24" borderId="10" xfId="37" applyFont="1" applyFill="1" applyBorder="1"/>
    <xf numFmtId="0" fontId="9" fillId="24" borderId="10" xfId="37" applyFont="1" applyFill="1" applyBorder="1"/>
    <xf numFmtId="164" fontId="9" fillId="24" borderId="10" xfId="622" applyNumberFormat="1" applyFont="1" applyFill="1" applyBorder="1" applyAlignment="1">
      <alignment horizontal="left" vertical="center" wrapText="1"/>
    </xf>
    <xf numFmtId="0" fontId="9" fillId="24" borderId="10" xfId="37" applyFont="1" applyFill="1" applyBorder="1" applyAlignment="1">
      <alignment horizontal="left" vertical="top" wrapText="1"/>
    </xf>
    <xf numFmtId="0" fontId="9" fillId="24" borderId="10" xfId="37" applyFont="1" applyFill="1" applyBorder="1" applyAlignment="1">
      <alignment horizontal="left" vertical="center" wrapText="1"/>
    </xf>
    <xf numFmtId="0" fontId="37" fillId="24" borderId="10" xfId="37" applyFont="1" applyFill="1" applyBorder="1" applyAlignment="1">
      <alignment horizontal="left" vertical="center" wrapText="1"/>
    </xf>
    <xf numFmtId="164" fontId="9" fillId="24" borderId="11" xfId="37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/>
    </xf>
    <xf numFmtId="0" fontId="30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wrapText="1"/>
    </xf>
    <xf numFmtId="167" fontId="37" fillId="24" borderId="10" xfId="37" applyNumberFormat="1" applyFont="1" applyFill="1" applyBorder="1" applyAlignment="1">
      <alignment horizontal="center" vertical="center" wrapText="1"/>
    </xf>
    <xf numFmtId="0" fontId="37" fillId="24" borderId="10" xfId="37" applyFont="1" applyFill="1" applyBorder="1" applyAlignment="1">
      <alignment horizontal="center" vertical="center" wrapText="1"/>
    </xf>
    <xf numFmtId="0" fontId="38" fillId="24" borderId="0" xfId="0" applyFont="1" applyFill="1" applyAlignment="1"/>
    <xf numFmtId="0" fontId="39" fillId="24" borderId="0" xfId="37" applyFont="1" applyFill="1" applyAlignment="1"/>
    <xf numFmtId="0" fontId="35" fillId="24" borderId="0" xfId="37" applyFont="1" applyFill="1" applyBorder="1" applyAlignment="1">
      <alignment horizontal="left" vertical="center" wrapText="1"/>
    </xf>
    <xf numFmtId="164" fontId="9" fillId="24" borderId="0" xfId="37" applyNumberFormat="1" applyFont="1" applyFill="1"/>
    <xf numFmtId="0" fontId="37" fillId="24" borderId="10" xfId="54" applyFont="1" applyFill="1" applyBorder="1" applyAlignment="1">
      <alignment horizontal="left" wrapText="1"/>
    </xf>
    <xf numFmtId="0" fontId="37" fillId="24" borderId="10" xfId="54" applyFont="1" applyFill="1" applyBorder="1" applyAlignment="1">
      <alignment horizontal="center" vertical="center"/>
    </xf>
    <xf numFmtId="164" fontId="37" fillId="24" borderId="10" xfId="45" applyNumberFormat="1" applyFont="1" applyFill="1" applyBorder="1" applyAlignment="1">
      <alignment horizontal="center" vertical="center"/>
    </xf>
    <xf numFmtId="0" fontId="37" fillId="24" borderId="13" xfId="54" applyFont="1" applyFill="1" applyBorder="1" applyAlignment="1">
      <alignment horizontal="left" vertical="center" wrapText="1"/>
    </xf>
    <xf numFmtId="168" fontId="37" fillId="24" borderId="10" xfId="45" applyNumberFormat="1" applyFont="1" applyFill="1" applyBorder="1" applyAlignment="1">
      <alignment horizontal="center" vertical="center"/>
    </xf>
    <xf numFmtId="0" fontId="37" fillId="24" borderId="10" xfId="54" applyFont="1" applyFill="1" applyBorder="1" applyAlignment="1">
      <alignment horizontal="left" vertical="center" wrapText="1"/>
    </xf>
    <xf numFmtId="0" fontId="9" fillId="24" borderId="13" xfId="54" applyFont="1" applyFill="1" applyBorder="1" applyAlignment="1">
      <alignment horizontal="left" vertical="center" wrapText="1"/>
    </xf>
    <xf numFmtId="0" fontId="9" fillId="24" borderId="10" xfId="54" applyFont="1" applyFill="1" applyBorder="1" applyAlignment="1">
      <alignment horizontal="center" vertical="center"/>
    </xf>
    <xf numFmtId="164" fontId="9" fillId="24" borderId="10" xfId="45" applyNumberFormat="1" applyFont="1" applyFill="1" applyBorder="1" applyAlignment="1">
      <alignment horizontal="center" vertical="center"/>
    </xf>
    <xf numFmtId="0" fontId="37" fillId="24" borderId="10" xfId="54" applyFont="1" applyFill="1" applyBorder="1" applyAlignment="1">
      <alignment horizontal="left" vertical="top" wrapText="1"/>
    </xf>
    <xf numFmtId="0" fontId="37" fillId="24" borderId="14" xfId="0" applyFont="1" applyFill="1" applyBorder="1" applyAlignment="1">
      <alignment horizontal="left" vertical="center" wrapText="1"/>
    </xf>
    <xf numFmtId="164" fontId="36" fillId="24" borderId="10" xfId="621" applyNumberFormat="1" applyFont="1" applyFill="1" applyBorder="1" applyAlignment="1">
      <alignment horizontal="center" vertical="center"/>
    </xf>
    <xf numFmtId="164" fontId="34" fillId="24" borderId="10" xfId="621" applyNumberFormat="1" applyFont="1" applyFill="1" applyBorder="1" applyAlignment="1">
      <alignment horizontal="center" vertical="center"/>
    </xf>
    <xf numFmtId="164" fontId="36" fillId="24" borderId="10" xfId="622" applyNumberFormat="1" applyFont="1" applyFill="1" applyBorder="1" applyAlignment="1">
      <alignment horizontal="center" vertical="center"/>
    </xf>
    <xf numFmtId="164" fontId="34" fillId="24" borderId="10" xfId="622" applyNumberFormat="1" applyFont="1" applyFill="1" applyBorder="1" applyAlignment="1">
      <alignment horizontal="center" vertical="center"/>
    </xf>
    <xf numFmtId="0" fontId="9" fillId="24" borderId="0" xfId="37" applyFont="1" applyFill="1" applyAlignment="1"/>
    <xf numFmtId="49" fontId="9" fillId="24" borderId="24" xfId="623" applyNumberFormat="1" applyFont="1" applyFill="1" applyBorder="1" applyAlignment="1" applyProtection="1">
      <alignment horizontal="left" vertical="top" wrapText="1"/>
      <protection locked="0"/>
    </xf>
    <xf numFmtId="49" fontId="9" fillId="24" borderId="10" xfId="623" applyNumberFormat="1" applyFont="1" applyFill="1" applyBorder="1" applyAlignment="1" applyProtection="1">
      <alignment horizontal="left" vertical="top" wrapText="1"/>
      <protection locked="0"/>
    </xf>
    <xf numFmtId="0" fontId="9" fillId="24" borderId="10" xfId="0" applyFont="1" applyFill="1" applyBorder="1" applyAlignment="1">
      <alignment horizontal="left" vertical="top" wrapText="1"/>
    </xf>
    <xf numFmtId="0" fontId="9" fillId="24" borderId="13" xfId="0" applyFont="1" applyFill="1" applyBorder="1" applyAlignment="1">
      <alignment horizontal="left" vertical="top" wrapText="1"/>
    </xf>
    <xf numFmtId="0" fontId="9" fillId="24" borderId="0" xfId="0" applyFont="1" applyFill="1" applyAlignment="1">
      <alignment horizontal="left" vertical="top" wrapText="1"/>
    </xf>
    <xf numFmtId="164" fontId="34" fillId="24" borderId="10" xfId="0" applyNumberFormat="1" applyFont="1" applyFill="1" applyBorder="1" applyAlignment="1">
      <alignment horizontal="center" vertic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8" fillId="24" borderId="0" xfId="37" applyFont="1" applyFill="1" applyBorder="1" applyAlignment="1">
      <alignment horizontal="center"/>
    </xf>
    <xf numFmtId="0" fontId="9" fillId="24" borderId="0" xfId="54" applyFont="1" applyFill="1" applyAlignment="1">
      <alignment horizontal="center" vertical="center"/>
    </xf>
    <xf numFmtId="0" fontId="9" fillId="24" borderId="15" xfId="37" applyFont="1" applyFill="1" applyBorder="1" applyAlignment="1">
      <alignment horizontal="center" vertical="center" wrapText="1"/>
    </xf>
    <xf numFmtId="0" fontId="30" fillId="24" borderId="0" xfId="37" applyFont="1" applyFill="1" applyAlignment="1">
      <alignment horizontal="right"/>
    </xf>
    <xf numFmtId="0" fontId="30" fillId="24" borderId="0" xfId="37" applyFont="1" applyFill="1" applyBorder="1" applyAlignment="1">
      <alignment horizontal="center"/>
    </xf>
    <xf numFmtId="167" fontId="9" fillId="24" borderId="10" xfId="37" applyNumberFormat="1" applyFont="1" applyFill="1" applyBorder="1" applyAlignment="1">
      <alignment horizontal="center" vertical="center" wrapText="1"/>
    </xf>
    <xf numFmtId="0" fontId="34" fillId="24" borderId="0" xfId="54" applyFont="1" applyFill="1" applyAlignment="1">
      <alignment vertical="center"/>
    </xf>
    <xf numFmtId="0" fontId="9" fillId="24" borderId="0" xfId="54" applyFont="1" applyFill="1" applyAlignment="1">
      <alignment vertical="center"/>
    </xf>
    <xf numFmtId="0" fontId="9" fillId="24" borderId="0" xfId="54" applyFont="1" applyFill="1" applyAlignment="1">
      <alignment horizontal="left" vertical="center"/>
    </xf>
    <xf numFmtId="0" fontId="30" fillId="24" borderId="0" xfId="54" applyFont="1" applyFill="1" applyAlignment="1">
      <alignment vertical="center"/>
    </xf>
    <xf numFmtId="0" fontId="40" fillId="24" borderId="0" xfId="54" applyFont="1" applyFill="1" applyAlignment="1">
      <alignment vertical="center"/>
    </xf>
    <xf numFmtId="49" fontId="36" fillId="24" borderId="10" xfId="54" applyNumberFormat="1" applyFont="1" applyFill="1" applyBorder="1" applyAlignment="1">
      <alignment horizontal="center" vertical="center"/>
    </xf>
    <xf numFmtId="0" fontId="36" fillId="24" borderId="10" xfId="54" applyFont="1" applyFill="1" applyBorder="1" applyAlignment="1">
      <alignment horizontal="center" vertical="center"/>
    </xf>
    <xf numFmtId="49" fontId="36" fillId="24" borderId="13" xfId="54" applyNumberFormat="1" applyFont="1" applyFill="1" applyBorder="1" applyAlignment="1">
      <alignment horizontal="center" vertical="center"/>
    </xf>
    <xf numFmtId="164" fontId="37" fillId="24" borderId="0" xfId="37" applyNumberFormat="1" applyFont="1" applyFill="1" applyAlignment="1">
      <alignment horizontal="center" vertical="center"/>
    </xf>
    <xf numFmtId="0" fontId="36" fillId="24" borderId="13" xfId="54" applyFont="1" applyFill="1" applyBorder="1" applyAlignment="1">
      <alignment horizontal="center" vertical="center"/>
    </xf>
    <xf numFmtId="16" fontId="36" fillId="24" borderId="10" xfId="54" applyNumberFormat="1" applyFont="1" applyFill="1" applyBorder="1" applyAlignment="1">
      <alignment horizontal="center" vertical="center"/>
    </xf>
    <xf numFmtId="0" fontId="34" fillId="24" borderId="10" xfId="54" applyFont="1" applyFill="1" applyBorder="1" applyAlignment="1">
      <alignment horizontal="center" vertical="center"/>
    </xf>
    <xf numFmtId="164" fontId="9" fillId="24" borderId="10" xfId="54" applyNumberFormat="1" applyFont="1" applyFill="1" applyBorder="1" applyAlignment="1">
      <alignment horizontal="center" vertical="center" wrapText="1"/>
    </xf>
    <xf numFmtId="1" fontId="29" fillId="24" borderId="11" xfId="0" applyNumberFormat="1" applyFont="1" applyFill="1" applyBorder="1" applyAlignment="1">
      <alignment horizontal="center" vertical="center" wrapText="1"/>
    </xf>
    <xf numFmtId="1" fontId="34" fillId="24" borderId="11" xfId="0" applyNumberFormat="1" applyFont="1" applyFill="1" applyBorder="1" applyAlignment="1">
      <alignment horizontal="center" vertical="center" wrapText="1"/>
    </xf>
    <xf numFmtId="0" fontId="36" fillId="24" borderId="11" xfId="0" applyNumberFormat="1" applyFont="1" applyFill="1" applyBorder="1" applyAlignment="1">
      <alignment horizontal="center" vertical="center" wrapText="1"/>
    </xf>
    <xf numFmtId="0" fontId="34" fillId="24" borderId="11" xfId="0" applyNumberFormat="1" applyFont="1" applyFill="1" applyBorder="1" applyAlignment="1">
      <alignment horizontal="center" vertical="center" wrapText="1"/>
    </xf>
    <xf numFmtId="0" fontId="34" fillId="24" borderId="10" xfId="0" applyNumberFormat="1" applyFont="1" applyFill="1" applyBorder="1" applyAlignment="1">
      <alignment horizontal="center" vertical="center" wrapText="1"/>
    </xf>
    <xf numFmtId="0" fontId="34" fillId="24" borderId="0" xfId="0" applyNumberFormat="1" applyFont="1" applyFill="1" applyBorder="1" applyAlignment="1">
      <alignment horizontal="center" vertical="center" wrapText="1"/>
    </xf>
    <xf numFmtId="0" fontId="38" fillId="24" borderId="0" xfId="37" applyFont="1" applyFill="1" applyAlignment="1">
      <alignment horizontal="right" wrapText="1"/>
    </xf>
    <xf numFmtId="0" fontId="30" fillId="24" borderId="0" xfId="54" applyFont="1" applyFill="1" applyAlignment="1">
      <alignment horizontal="right" vertical="center"/>
    </xf>
    <xf numFmtId="0" fontId="37" fillId="24" borderId="0" xfId="37" applyFont="1" applyFill="1" applyBorder="1" applyAlignment="1">
      <alignment horizontal="right"/>
    </xf>
    <xf numFmtId="0" fontId="38" fillId="24" borderId="0" xfId="37" applyFont="1" applyFill="1" applyAlignment="1">
      <alignment horizontal="center" wrapText="1"/>
    </xf>
    <xf numFmtId="0" fontId="30" fillId="24" borderId="0" xfId="37" applyFont="1" applyFill="1" applyBorder="1" applyAlignment="1">
      <alignment horizontal="right"/>
    </xf>
    <xf numFmtId="0" fontId="9" fillId="24" borderId="0" xfId="37" applyFont="1" applyFill="1" applyAlignment="1">
      <alignment horizontal="left"/>
    </xf>
    <xf numFmtId="0" fontId="38" fillId="24" borderId="0" xfId="54" applyFont="1" applyFill="1" applyAlignment="1">
      <alignment horizontal="left" vertical="center"/>
    </xf>
    <xf numFmtId="0" fontId="9" fillId="24" borderId="0" xfId="54" applyFont="1" applyFill="1" applyAlignment="1">
      <alignment horizontal="center" vertical="center"/>
    </xf>
    <xf numFmtId="0" fontId="38" fillId="24" borderId="20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</cellXfs>
  <cellStyles count="624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11" xfId="621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13" xfId="622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Инвестиции Сети Сбыты ЭСО" xfId="62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46"/>
  <sheetViews>
    <sheetView tabSelected="1" view="pageBreakPreview" topLeftCell="A127" zoomScale="73" zoomScaleNormal="50" zoomScaleSheetLayoutView="73" workbookViewId="0">
      <selection activeCell="A30" sqref="A30"/>
    </sheetView>
  </sheetViews>
  <sheetFormatPr defaultRowHeight="15.75" x14ac:dyDescent="0.25"/>
  <cols>
    <col min="1" max="1" width="13" style="1" customWidth="1"/>
    <col min="2" max="2" width="31.25" style="1" customWidth="1"/>
    <col min="3" max="3" width="16.375" style="1" customWidth="1"/>
    <col min="4" max="4" width="18" style="1" customWidth="1"/>
    <col min="5" max="5" width="17.5" style="1" customWidth="1"/>
    <col min="6" max="6" width="9" style="1" customWidth="1"/>
    <col min="7" max="7" width="9.125" style="1" customWidth="1"/>
    <col min="8" max="16" width="11.25" style="1" customWidth="1"/>
    <col min="17" max="17" width="10.25" style="1" customWidth="1"/>
    <col min="18" max="18" width="9.25" style="1" customWidth="1"/>
    <col min="19" max="19" width="13.5" style="1" customWidth="1"/>
    <col min="20" max="20" width="11.75" style="1" customWidth="1"/>
    <col min="21" max="21" width="9" style="1" customWidth="1"/>
    <col min="22" max="22" width="23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 x14ac:dyDescent="0.25">
      <c r="V1" s="26" t="s">
        <v>91</v>
      </c>
    </row>
    <row r="2" spans="1:28" ht="18.75" x14ac:dyDescent="0.3">
      <c r="V2" s="61" t="s">
        <v>0</v>
      </c>
    </row>
    <row r="3" spans="1:28" ht="18.75" x14ac:dyDescent="0.3">
      <c r="V3" s="61" t="s">
        <v>28</v>
      </c>
    </row>
    <row r="4" spans="1:28" s="2" customFormat="1" ht="18.75" x14ac:dyDescent="0.3">
      <c r="A4" s="30" t="s">
        <v>98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"/>
      <c r="Z4" s="3"/>
      <c r="AA4" s="3"/>
    </row>
    <row r="5" spans="1:28" s="2" customFormat="1" ht="18.75" customHeight="1" x14ac:dyDescent="0.3">
      <c r="A5" s="27"/>
      <c r="B5" s="27"/>
      <c r="C5" s="27"/>
      <c r="D5" s="27"/>
      <c r="E5" s="27"/>
      <c r="F5" s="27"/>
      <c r="G5" s="86" t="s">
        <v>319</v>
      </c>
      <c r="H5" s="86"/>
      <c r="I5" s="86"/>
      <c r="J5" s="27"/>
      <c r="K5" s="27"/>
      <c r="L5" s="27"/>
      <c r="M5" s="27"/>
      <c r="N5" s="27"/>
      <c r="O5" s="27"/>
      <c r="P5" s="27"/>
      <c r="Q5" s="27"/>
      <c r="R5" s="27"/>
      <c r="S5" s="85"/>
      <c r="T5" s="85"/>
      <c r="U5" s="85"/>
      <c r="V5" s="85"/>
      <c r="W5" s="27"/>
      <c r="X5" s="27"/>
      <c r="Y5" s="4"/>
      <c r="Z5" s="4"/>
      <c r="AA5" s="4"/>
      <c r="AB5" s="4"/>
    </row>
    <row r="6" spans="1:28" s="2" customFormat="1" ht="18.75" x14ac:dyDescent="0.3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87"/>
      <c r="R6" s="87"/>
      <c r="S6" s="87"/>
      <c r="T6" s="87"/>
      <c r="U6" s="87"/>
      <c r="V6" s="87"/>
      <c r="W6" s="58"/>
      <c r="X6" s="58"/>
      <c r="Y6" s="62"/>
      <c r="Z6" s="62"/>
      <c r="AA6" s="62"/>
    </row>
    <row r="7" spans="1:28" s="2" customFormat="1" ht="18.75" customHeight="1" x14ac:dyDescent="0.3">
      <c r="A7" s="86" t="s">
        <v>101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3"/>
      <c r="S7" s="83"/>
      <c r="T7" s="83"/>
      <c r="U7" s="83"/>
      <c r="V7" s="83"/>
      <c r="W7" s="27"/>
      <c r="X7" s="27"/>
      <c r="Y7" s="4"/>
      <c r="Z7" s="4"/>
      <c r="AA7" s="4"/>
    </row>
    <row r="8" spans="1:28" ht="18.75" x14ac:dyDescent="0.25">
      <c r="A8" s="64" t="s">
        <v>99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84"/>
      <c r="T8" s="84"/>
      <c r="U8" s="84"/>
      <c r="V8" s="84"/>
      <c r="W8" s="64"/>
      <c r="X8" s="64"/>
      <c r="Y8" s="65"/>
      <c r="Z8" s="65"/>
      <c r="AA8" s="65"/>
    </row>
    <row r="9" spans="1:28" ht="18.75" x14ac:dyDescent="0.25">
      <c r="A9" s="59"/>
      <c r="B9" s="59"/>
      <c r="C9" s="59"/>
      <c r="D9" s="59"/>
      <c r="E9" s="66"/>
      <c r="F9" s="66"/>
      <c r="G9" s="89" t="s">
        <v>102</v>
      </c>
      <c r="H9" s="89"/>
      <c r="I9" s="89"/>
      <c r="J9" s="89"/>
      <c r="K9" s="89"/>
      <c r="L9" s="89"/>
      <c r="M9" s="8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</row>
    <row r="10" spans="1:28" ht="18.75" x14ac:dyDescent="0.3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5"/>
      <c r="Z10" s="5"/>
      <c r="AA10" s="5"/>
    </row>
    <row r="11" spans="1:28" ht="18.75" x14ac:dyDescent="0.3">
      <c r="A11" s="31" t="s">
        <v>290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AA11" s="61"/>
    </row>
    <row r="12" spans="1:28" ht="18.75" x14ac:dyDescent="0.25">
      <c r="A12" s="64" t="s">
        <v>100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7"/>
      <c r="Z12" s="68"/>
      <c r="AA12" s="68"/>
    </row>
    <row r="13" spans="1:28" x14ac:dyDescent="0.25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65"/>
      <c r="X13" s="65"/>
      <c r="Y13" s="65"/>
      <c r="Z13" s="65"/>
      <c r="AA13" s="65"/>
    </row>
    <row r="14" spans="1:28" ht="18.75" x14ac:dyDescent="0.3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49"/>
      <c r="X14" s="49"/>
      <c r="Y14" s="49"/>
      <c r="Z14" s="49"/>
    </row>
    <row r="15" spans="1:28" ht="111.75" customHeight="1" x14ac:dyDescent="0.25">
      <c r="A15" s="92" t="s">
        <v>7</v>
      </c>
      <c r="B15" s="95" t="s">
        <v>6</v>
      </c>
      <c r="C15" s="95" t="s">
        <v>1</v>
      </c>
      <c r="D15" s="92" t="s">
        <v>92</v>
      </c>
      <c r="E15" s="92" t="s">
        <v>266</v>
      </c>
      <c r="F15" s="95" t="s">
        <v>264</v>
      </c>
      <c r="G15" s="95"/>
      <c r="H15" s="103" t="s">
        <v>265</v>
      </c>
      <c r="I15" s="104"/>
      <c r="J15" s="104"/>
      <c r="K15" s="104"/>
      <c r="L15" s="104"/>
      <c r="M15" s="104"/>
      <c r="N15" s="104"/>
      <c r="O15" s="104"/>
      <c r="P15" s="104"/>
      <c r="Q15" s="105"/>
      <c r="R15" s="95" t="s">
        <v>93</v>
      </c>
      <c r="S15" s="95"/>
      <c r="T15" s="96" t="s">
        <v>94</v>
      </c>
      <c r="U15" s="97"/>
      <c r="V15" s="92" t="s">
        <v>2</v>
      </c>
    </row>
    <row r="16" spans="1:28" x14ac:dyDescent="0.25">
      <c r="A16" s="93"/>
      <c r="B16" s="95"/>
      <c r="C16" s="95"/>
      <c r="D16" s="93"/>
      <c r="E16" s="93"/>
      <c r="F16" s="102" t="s">
        <v>95</v>
      </c>
      <c r="G16" s="102" t="s">
        <v>96</v>
      </c>
      <c r="H16" s="95" t="s">
        <v>5</v>
      </c>
      <c r="I16" s="95"/>
      <c r="J16" s="95" t="s">
        <v>8</v>
      </c>
      <c r="K16" s="95"/>
      <c r="L16" s="95" t="s">
        <v>9</v>
      </c>
      <c r="M16" s="95"/>
      <c r="N16" s="96" t="s">
        <v>90</v>
      </c>
      <c r="O16" s="97"/>
      <c r="P16" s="96" t="s">
        <v>10</v>
      </c>
      <c r="Q16" s="97"/>
      <c r="R16" s="102" t="s">
        <v>95</v>
      </c>
      <c r="S16" s="102" t="s">
        <v>96</v>
      </c>
      <c r="T16" s="98"/>
      <c r="U16" s="99"/>
      <c r="V16" s="93"/>
    </row>
    <row r="17" spans="1:22" x14ac:dyDescent="0.25">
      <c r="A17" s="93"/>
      <c r="B17" s="95"/>
      <c r="C17" s="95"/>
      <c r="D17" s="93"/>
      <c r="E17" s="93"/>
      <c r="F17" s="102"/>
      <c r="G17" s="102"/>
      <c r="H17" s="95"/>
      <c r="I17" s="95"/>
      <c r="J17" s="95"/>
      <c r="K17" s="95"/>
      <c r="L17" s="95"/>
      <c r="M17" s="95"/>
      <c r="N17" s="100"/>
      <c r="O17" s="101"/>
      <c r="P17" s="100"/>
      <c r="Q17" s="101"/>
      <c r="R17" s="102"/>
      <c r="S17" s="102"/>
      <c r="T17" s="100"/>
      <c r="U17" s="101"/>
      <c r="V17" s="93"/>
    </row>
    <row r="18" spans="1:22" ht="136.5" customHeight="1" x14ac:dyDescent="0.25">
      <c r="A18" s="94"/>
      <c r="B18" s="95"/>
      <c r="C18" s="95"/>
      <c r="D18" s="94"/>
      <c r="E18" s="94"/>
      <c r="F18" s="102"/>
      <c r="G18" s="102"/>
      <c r="H18" s="57" t="s">
        <v>4</v>
      </c>
      <c r="I18" s="57" t="s">
        <v>97</v>
      </c>
      <c r="J18" s="57" t="s">
        <v>4</v>
      </c>
      <c r="K18" s="57" t="s">
        <v>97</v>
      </c>
      <c r="L18" s="57" t="s">
        <v>4</v>
      </c>
      <c r="M18" s="57" t="s">
        <v>97</v>
      </c>
      <c r="N18" s="56" t="s">
        <v>4</v>
      </c>
      <c r="O18" s="56" t="s">
        <v>97</v>
      </c>
      <c r="P18" s="56" t="s">
        <v>4</v>
      </c>
      <c r="Q18" s="56" t="s">
        <v>97</v>
      </c>
      <c r="R18" s="102"/>
      <c r="S18" s="102"/>
      <c r="T18" s="60" t="s">
        <v>89</v>
      </c>
      <c r="U18" s="60" t="s">
        <v>3</v>
      </c>
      <c r="V18" s="94"/>
    </row>
    <row r="19" spans="1:22" x14ac:dyDescent="0.25">
      <c r="A19" s="57">
        <v>1</v>
      </c>
      <c r="B19" s="57">
        <f>A19+1</f>
        <v>2</v>
      </c>
      <c r="C19" s="57">
        <f>B19+1</f>
        <v>3</v>
      </c>
      <c r="D19" s="57">
        <f t="shared" ref="D19:V19" si="0">C19+1</f>
        <v>4</v>
      </c>
      <c r="E19" s="57">
        <f t="shared" si="0"/>
        <v>5</v>
      </c>
      <c r="F19" s="57">
        <f t="shared" si="0"/>
        <v>6</v>
      </c>
      <c r="G19" s="57">
        <f t="shared" si="0"/>
        <v>7</v>
      </c>
      <c r="H19" s="57">
        <f t="shared" si="0"/>
        <v>8</v>
      </c>
      <c r="I19" s="57">
        <f t="shared" si="0"/>
        <v>9</v>
      </c>
      <c r="J19" s="57">
        <f t="shared" si="0"/>
        <v>10</v>
      </c>
      <c r="K19" s="57">
        <f t="shared" si="0"/>
        <v>11</v>
      </c>
      <c r="L19" s="57">
        <f t="shared" si="0"/>
        <v>12</v>
      </c>
      <c r="M19" s="57">
        <f t="shared" si="0"/>
        <v>13</v>
      </c>
      <c r="N19" s="57">
        <f t="shared" si="0"/>
        <v>14</v>
      </c>
      <c r="O19" s="57">
        <f t="shared" si="0"/>
        <v>15</v>
      </c>
      <c r="P19" s="57">
        <f t="shared" si="0"/>
        <v>16</v>
      </c>
      <c r="Q19" s="57">
        <f t="shared" si="0"/>
        <v>17</v>
      </c>
      <c r="R19" s="57">
        <f t="shared" si="0"/>
        <v>18</v>
      </c>
      <c r="S19" s="57">
        <f t="shared" si="0"/>
        <v>19</v>
      </c>
      <c r="T19" s="57">
        <f t="shared" si="0"/>
        <v>20</v>
      </c>
      <c r="U19" s="57">
        <f t="shared" si="0"/>
        <v>21</v>
      </c>
      <c r="V19" s="57">
        <f t="shared" si="0"/>
        <v>22</v>
      </c>
    </row>
    <row r="20" spans="1:22" s="6" customFormat="1" ht="54.75" customHeight="1" x14ac:dyDescent="0.25">
      <c r="A20" s="69" t="s">
        <v>42</v>
      </c>
      <c r="B20" s="34" t="s">
        <v>11</v>
      </c>
      <c r="C20" s="70" t="s">
        <v>80</v>
      </c>
      <c r="D20" s="8">
        <f>D22+D25</f>
        <v>2.3519999999999999</v>
      </c>
      <c r="E20" s="8">
        <f t="shared" ref="D20:K32" si="1">E21</f>
        <v>0</v>
      </c>
      <c r="F20" s="8">
        <f t="shared" si="1"/>
        <v>0</v>
      </c>
      <c r="G20" s="8">
        <f t="shared" si="1"/>
        <v>0</v>
      </c>
      <c r="H20" s="7">
        <f>J20+L20+N20+P20</f>
        <v>21.407</v>
      </c>
      <c r="I20" s="7">
        <f>K20+M20+O20+Q20</f>
        <v>20.227700000000002</v>
      </c>
      <c r="J20" s="7">
        <f t="shared" ref="J20" si="2">J22+J25+J21</f>
        <v>1.2489999999999999</v>
      </c>
      <c r="K20" s="7">
        <f>K22+K25+K21</f>
        <v>1.2829999999999999</v>
      </c>
      <c r="L20" s="36">
        <f>L22</f>
        <v>3.7759999999999994</v>
      </c>
      <c r="M20" s="7">
        <f>M22+M25+M21</f>
        <v>3.0740000000000003</v>
      </c>
      <c r="N20" s="7">
        <f>N22+N25+N21</f>
        <v>8.6780000000000008</v>
      </c>
      <c r="O20" s="7">
        <f>O22+O25+O21</f>
        <v>8.3297000000000008</v>
      </c>
      <c r="P20" s="36">
        <f>P22+P25</f>
        <v>7.7040000000000015</v>
      </c>
      <c r="Q20" s="36">
        <f>Q21+Q22+Q25</f>
        <v>7.5410000000000004</v>
      </c>
      <c r="R20" s="8">
        <v>0</v>
      </c>
      <c r="S20" s="8">
        <v>0</v>
      </c>
      <c r="T20" s="10">
        <f>Q20-P20</f>
        <v>-0.16300000000000114</v>
      </c>
      <c r="U20" s="28">
        <f>Q20/P20*100</f>
        <v>97.884215991692614</v>
      </c>
      <c r="V20" s="29"/>
    </row>
    <row r="21" spans="1:22" s="6" customFormat="1" ht="32.25" customHeight="1" x14ac:dyDescent="0.25">
      <c r="A21" s="71" t="s">
        <v>43</v>
      </c>
      <c r="B21" s="37" t="s">
        <v>29</v>
      </c>
      <c r="C21" s="70" t="s">
        <v>80</v>
      </c>
      <c r="D21" s="72"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7">
        <f t="shared" ref="H21:H84" si="3">J21+L21+N21+P21</f>
        <v>0</v>
      </c>
      <c r="I21" s="7">
        <f t="shared" ref="I21:I84" si="4">K21+M21+O21+Q21</f>
        <v>1.4820000000000002</v>
      </c>
      <c r="J21" s="8">
        <f t="shared" ref="J21" si="5">J27</f>
        <v>0</v>
      </c>
      <c r="K21" s="8">
        <f t="shared" ref="K21" si="6">K27</f>
        <v>0.24100000000000002</v>
      </c>
      <c r="L21" s="36">
        <v>0</v>
      </c>
      <c r="M21" s="8">
        <f t="shared" ref="M21:N21" si="7">M27</f>
        <v>9.5999999999999988E-2</v>
      </c>
      <c r="N21" s="8">
        <f t="shared" si="7"/>
        <v>0</v>
      </c>
      <c r="O21" s="8">
        <f t="shared" ref="O21:P21" si="8">O27</f>
        <v>0.8630000000000001</v>
      </c>
      <c r="P21" s="36">
        <f t="shared" si="8"/>
        <v>0</v>
      </c>
      <c r="Q21" s="36">
        <f>Q34</f>
        <v>0.28200000000000003</v>
      </c>
      <c r="R21" s="8">
        <v>0</v>
      </c>
      <c r="S21" s="8">
        <v>0</v>
      </c>
      <c r="T21" s="10">
        <v>0</v>
      </c>
      <c r="U21" s="28">
        <v>0</v>
      </c>
      <c r="V21" s="29"/>
    </row>
    <row r="22" spans="1:22" s="6" customFormat="1" ht="48" customHeight="1" x14ac:dyDescent="0.25">
      <c r="A22" s="71" t="s">
        <v>44</v>
      </c>
      <c r="B22" s="37" t="s">
        <v>30</v>
      </c>
      <c r="C22" s="70" t="s">
        <v>80</v>
      </c>
      <c r="D22" s="8">
        <v>1.917</v>
      </c>
      <c r="E22" s="8">
        <f t="shared" si="1"/>
        <v>0</v>
      </c>
      <c r="F22" s="8">
        <f t="shared" si="1"/>
        <v>0</v>
      </c>
      <c r="G22" s="8">
        <f t="shared" si="1"/>
        <v>0</v>
      </c>
      <c r="H22" s="7">
        <f t="shared" si="3"/>
        <v>16.466000000000001</v>
      </c>
      <c r="I22" s="7">
        <f t="shared" si="4"/>
        <v>14.0467</v>
      </c>
      <c r="J22" s="7">
        <f>J70+J84+J120</f>
        <v>1.2489999999999999</v>
      </c>
      <c r="K22" s="7">
        <f>K84+K120+K70</f>
        <v>1.0419999999999998</v>
      </c>
      <c r="L22" s="36">
        <f>L83+L70</f>
        <v>3.7759999999999994</v>
      </c>
      <c r="M22" s="7">
        <f>M84+M120+M70</f>
        <v>2.9780000000000002</v>
      </c>
      <c r="N22" s="7">
        <f>N84+N120+N70</f>
        <v>5.995000000000001</v>
      </c>
      <c r="O22" s="7">
        <f>O84+O120+O70</f>
        <v>4.8127000000000004</v>
      </c>
      <c r="P22" s="36">
        <f>P83</f>
        <v>5.4460000000000015</v>
      </c>
      <c r="Q22" s="36">
        <f>Q83+Q70</f>
        <v>5.2140000000000004</v>
      </c>
      <c r="R22" s="8">
        <v>0</v>
      </c>
      <c r="S22" s="8">
        <v>0</v>
      </c>
      <c r="T22" s="10">
        <f>Q22-P22</f>
        <v>-0.23200000000000109</v>
      </c>
      <c r="U22" s="28">
        <f>Q22/P22*100</f>
        <v>95.739992655159739</v>
      </c>
      <c r="V22" s="29"/>
    </row>
    <row r="23" spans="1:22" s="6" customFormat="1" ht="75" customHeight="1" x14ac:dyDescent="0.25">
      <c r="A23" s="71" t="s">
        <v>45</v>
      </c>
      <c r="B23" s="37" t="s">
        <v>31</v>
      </c>
      <c r="C23" s="70" t="s">
        <v>80</v>
      </c>
      <c r="D23" s="8">
        <v>0</v>
      </c>
      <c r="E23" s="8">
        <f t="shared" si="1"/>
        <v>0</v>
      </c>
      <c r="F23" s="8">
        <f t="shared" si="1"/>
        <v>0</v>
      </c>
      <c r="G23" s="8">
        <f t="shared" si="1"/>
        <v>0</v>
      </c>
      <c r="H23" s="7">
        <f t="shared" si="3"/>
        <v>0</v>
      </c>
      <c r="I23" s="7">
        <f t="shared" si="4"/>
        <v>0</v>
      </c>
      <c r="J23" s="8">
        <v>0</v>
      </c>
      <c r="K23" s="8">
        <v>0</v>
      </c>
      <c r="L23" s="36">
        <v>0</v>
      </c>
      <c r="M23" s="8">
        <v>0</v>
      </c>
      <c r="N23" s="8">
        <v>0</v>
      </c>
      <c r="O23" s="8">
        <v>0</v>
      </c>
      <c r="P23" s="36">
        <f t="shared" ref="P23:Q24" si="9">P29</f>
        <v>0</v>
      </c>
      <c r="Q23" s="36">
        <f t="shared" si="9"/>
        <v>0</v>
      </c>
      <c r="R23" s="8">
        <v>0</v>
      </c>
      <c r="S23" s="8">
        <v>0</v>
      </c>
      <c r="T23" s="10">
        <f t="shared" ref="T23:T86" si="10">Q23-P23</f>
        <v>0</v>
      </c>
      <c r="U23" s="28">
        <v>0</v>
      </c>
      <c r="V23" s="29"/>
    </row>
    <row r="24" spans="1:22" s="6" customFormat="1" ht="50.25" customHeight="1" x14ac:dyDescent="0.25">
      <c r="A24" s="71" t="s">
        <v>46</v>
      </c>
      <c r="B24" s="37" t="s">
        <v>32</v>
      </c>
      <c r="C24" s="70" t="s">
        <v>80</v>
      </c>
      <c r="D24" s="8">
        <v>0</v>
      </c>
      <c r="E24" s="8">
        <f t="shared" si="1"/>
        <v>0</v>
      </c>
      <c r="F24" s="8">
        <f t="shared" si="1"/>
        <v>0</v>
      </c>
      <c r="G24" s="8">
        <f t="shared" si="1"/>
        <v>0</v>
      </c>
      <c r="H24" s="7">
        <f t="shared" si="3"/>
        <v>0</v>
      </c>
      <c r="I24" s="7">
        <f t="shared" si="4"/>
        <v>0</v>
      </c>
      <c r="J24" s="8">
        <v>0</v>
      </c>
      <c r="K24" s="8">
        <v>0</v>
      </c>
      <c r="L24" s="38">
        <v>0</v>
      </c>
      <c r="M24" s="8">
        <v>0</v>
      </c>
      <c r="N24" s="8">
        <v>0</v>
      </c>
      <c r="O24" s="8">
        <v>0</v>
      </c>
      <c r="P24" s="36">
        <f t="shared" si="9"/>
        <v>0</v>
      </c>
      <c r="Q24" s="36">
        <f t="shared" si="9"/>
        <v>0</v>
      </c>
      <c r="R24" s="8">
        <v>0</v>
      </c>
      <c r="S24" s="8">
        <v>0</v>
      </c>
      <c r="T24" s="10">
        <f t="shared" si="10"/>
        <v>0</v>
      </c>
      <c r="U24" s="28">
        <v>0</v>
      </c>
      <c r="V24" s="29"/>
    </row>
    <row r="25" spans="1:22" s="6" customFormat="1" ht="45.75" customHeight="1" x14ac:dyDescent="0.25">
      <c r="A25" s="73" t="s">
        <v>47</v>
      </c>
      <c r="B25" s="37" t="s">
        <v>33</v>
      </c>
      <c r="C25" s="70" t="s">
        <v>80</v>
      </c>
      <c r="D25" s="8">
        <v>0.435</v>
      </c>
      <c r="E25" s="8">
        <f t="shared" si="1"/>
        <v>0</v>
      </c>
      <c r="F25" s="8">
        <f t="shared" si="1"/>
        <v>0</v>
      </c>
      <c r="G25" s="8">
        <f t="shared" si="1"/>
        <v>0</v>
      </c>
      <c r="H25" s="7">
        <f t="shared" si="3"/>
        <v>4.9409999999999998</v>
      </c>
      <c r="I25" s="7">
        <f t="shared" si="4"/>
        <v>4.6989999999999998</v>
      </c>
      <c r="J25" s="7">
        <f t="shared" ref="J25" si="11">J128</f>
        <v>0</v>
      </c>
      <c r="K25" s="7">
        <f t="shared" ref="K25" si="12">K128</f>
        <v>0</v>
      </c>
      <c r="L25" s="36">
        <v>0</v>
      </c>
      <c r="M25" s="7">
        <f t="shared" ref="M25:N25" si="13">M128</f>
        <v>0</v>
      </c>
      <c r="N25" s="7">
        <f t="shared" si="13"/>
        <v>2.6829999999999998</v>
      </c>
      <c r="O25" s="7">
        <f t="shared" ref="O25" si="14">O128</f>
        <v>2.6539999999999999</v>
      </c>
      <c r="P25" s="36">
        <f>P128</f>
        <v>2.258</v>
      </c>
      <c r="Q25" s="36">
        <f>Q128</f>
        <v>2.0449999999999999</v>
      </c>
      <c r="R25" s="8">
        <v>0</v>
      </c>
      <c r="S25" s="8">
        <v>0</v>
      </c>
      <c r="T25" s="10">
        <f t="shared" si="10"/>
        <v>-0.21300000000000008</v>
      </c>
      <c r="U25" s="28">
        <f t="shared" ref="U25:U85" si="15">Q25/P25*100</f>
        <v>90.566873339238256</v>
      </c>
      <c r="V25" s="10"/>
    </row>
    <row r="26" spans="1:22" s="6" customFormat="1" ht="34.5" customHeight="1" x14ac:dyDescent="0.25">
      <c r="A26" s="74" t="s">
        <v>48</v>
      </c>
      <c r="B26" s="39" t="s">
        <v>34</v>
      </c>
      <c r="C26" s="70" t="s">
        <v>80</v>
      </c>
      <c r="D26" s="8">
        <f>D128</f>
        <v>0.435</v>
      </c>
      <c r="E26" s="8">
        <f t="shared" si="1"/>
        <v>0</v>
      </c>
      <c r="F26" s="8">
        <f t="shared" si="1"/>
        <v>0</v>
      </c>
      <c r="G26" s="8">
        <f t="shared" si="1"/>
        <v>0</v>
      </c>
      <c r="H26" s="7">
        <f t="shared" si="3"/>
        <v>0</v>
      </c>
      <c r="I26" s="7">
        <f t="shared" si="4"/>
        <v>0</v>
      </c>
      <c r="J26" s="8">
        <v>0</v>
      </c>
      <c r="K26" s="8">
        <v>0</v>
      </c>
      <c r="L26" s="36">
        <v>0</v>
      </c>
      <c r="M26" s="8">
        <v>0</v>
      </c>
      <c r="N26" s="8">
        <v>0</v>
      </c>
      <c r="O26" s="8">
        <v>0</v>
      </c>
      <c r="P26" s="36">
        <f t="shared" ref="P26:Q31" si="16">P32</f>
        <v>0</v>
      </c>
      <c r="Q26" s="36">
        <f t="shared" si="16"/>
        <v>0</v>
      </c>
      <c r="R26" s="8">
        <v>0</v>
      </c>
      <c r="S26" s="8">
        <v>0</v>
      </c>
      <c r="T26" s="10">
        <f t="shared" si="10"/>
        <v>0</v>
      </c>
      <c r="U26" s="28">
        <v>0</v>
      </c>
      <c r="V26" s="29"/>
    </row>
    <row r="27" spans="1:22" s="6" customFormat="1" ht="33.75" customHeight="1" x14ac:dyDescent="0.25">
      <c r="A27" s="45" t="s">
        <v>49</v>
      </c>
      <c r="B27" s="9" t="s">
        <v>103</v>
      </c>
      <c r="C27" s="70" t="s">
        <v>80</v>
      </c>
      <c r="D27" s="8">
        <f t="shared" ref="D27:D29" si="17">D28</f>
        <v>0</v>
      </c>
      <c r="E27" s="8">
        <f t="shared" si="1"/>
        <v>0</v>
      </c>
      <c r="F27" s="8">
        <f t="shared" si="1"/>
        <v>0</v>
      </c>
      <c r="G27" s="8">
        <f t="shared" si="1"/>
        <v>0</v>
      </c>
      <c r="H27" s="7">
        <f t="shared" si="3"/>
        <v>0</v>
      </c>
      <c r="I27" s="7">
        <f t="shared" si="4"/>
        <v>1.2000000000000002</v>
      </c>
      <c r="J27" s="7">
        <f t="shared" si="1"/>
        <v>0</v>
      </c>
      <c r="K27" s="7">
        <f t="shared" si="1"/>
        <v>0.24100000000000002</v>
      </c>
      <c r="L27" s="36">
        <v>0</v>
      </c>
      <c r="M27" s="7">
        <f t="shared" ref="M27:N27" si="18">M28</f>
        <v>9.5999999999999988E-2</v>
      </c>
      <c r="N27" s="7">
        <f t="shared" si="18"/>
        <v>0</v>
      </c>
      <c r="O27" s="7">
        <f t="shared" ref="O27" si="19">O28</f>
        <v>0.8630000000000001</v>
      </c>
      <c r="P27" s="36">
        <f t="shared" si="16"/>
        <v>0</v>
      </c>
      <c r="Q27" s="36">
        <f t="shared" si="16"/>
        <v>0</v>
      </c>
      <c r="R27" s="8">
        <v>0</v>
      </c>
      <c r="S27" s="8">
        <v>0</v>
      </c>
      <c r="T27" s="10">
        <f t="shared" si="10"/>
        <v>0</v>
      </c>
      <c r="U27" s="28">
        <v>0</v>
      </c>
      <c r="V27" s="29"/>
    </row>
    <row r="28" spans="1:22" s="6" customFormat="1" ht="79.5" customHeight="1" x14ac:dyDescent="0.25">
      <c r="A28" s="45" t="s">
        <v>12</v>
      </c>
      <c r="B28" s="9" t="s">
        <v>104</v>
      </c>
      <c r="C28" s="70" t="s">
        <v>80</v>
      </c>
      <c r="D28" s="8">
        <f t="shared" si="17"/>
        <v>0</v>
      </c>
      <c r="E28" s="8">
        <f t="shared" si="1"/>
        <v>0</v>
      </c>
      <c r="F28" s="8">
        <f t="shared" si="1"/>
        <v>0</v>
      </c>
      <c r="G28" s="8">
        <f t="shared" si="1"/>
        <v>0</v>
      </c>
      <c r="H28" s="7">
        <f t="shared" si="3"/>
        <v>0</v>
      </c>
      <c r="I28" s="7">
        <f t="shared" si="4"/>
        <v>1.2000000000000002</v>
      </c>
      <c r="J28" s="10">
        <f t="shared" ref="J28" si="20">J29+J30+J31</f>
        <v>0</v>
      </c>
      <c r="K28" s="10">
        <f t="shared" ref="K28" si="21">K29+K30+K31</f>
        <v>0.24100000000000002</v>
      </c>
      <c r="L28" s="36">
        <v>0</v>
      </c>
      <c r="M28" s="10">
        <f t="shared" ref="M28:N28" si="22">M29+M30+M31</f>
        <v>9.5999999999999988E-2</v>
      </c>
      <c r="N28" s="10">
        <f t="shared" si="22"/>
        <v>0</v>
      </c>
      <c r="O28" s="10">
        <f t="shared" ref="O28" si="23">O29+O30+O31</f>
        <v>0.8630000000000001</v>
      </c>
      <c r="P28" s="36">
        <f t="shared" si="16"/>
        <v>0</v>
      </c>
      <c r="Q28" s="36">
        <v>0</v>
      </c>
      <c r="R28" s="8">
        <v>0</v>
      </c>
      <c r="S28" s="8">
        <v>0</v>
      </c>
      <c r="T28" s="10">
        <f t="shared" si="10"/>
        <v>0</v>
      </c>
      <c r="U28" s="28">
        <v>0</v>
      </c>
      <c r="V28" s="29"/>
    </row>
    <row r="29" spans="1:22" s="6" customFormat="1" ht="103.5" customHeight="1" x14ac:dyDescent="0.25">
      <c r="A29" s="45" t="s">
        <v>13</v>
      </c>
      <c r="B29" s="9" t="s">
        <v>105</v>
      </c>
      <c r="C29" s="70" t="s">
        <v>80</v>
      </c>
      <c r="D29" s="8">
        <f t="shared" si="17"/>
        <v>0</v>
      </c>
      <c r="E29" s="8">
        <f t="shared" si="1"/>
        <v>0</v>
      </c>
      <c r="F29" s="8">
        <f t="shared" si="1"/>
        <v>0</v>
      </c>
      <c r="G29" s="8">
        <f t="shared" si="1"/>
        <v>0</v>
      </c>
      <c r="H29" s="7">
        <f t="shared" si="3"/>
        <v>0</v>
      </c>
      <c r="I29" s="7">
        <f t="shared" si="4"/>
        <v>0.13499999999999998</v>
      </c>
      <c r="J29" s="7">
        <f t="shared" ref="J29" si="24">J35</f>
        <v>0</v>
      </c>
      <c r="K29" s="7">
        <f t="shared" ref="K29" si="25">K35</f>
        <v>1.2E-2</v>
      </c>
      <c r="L29" s="36">
        <v>0</v>
      </c>
      <c r="M29" s="7">
        <f t="shared" ref="M29" si="26">M35</f>
        <v>8.299999999999999E-2</v>
      </c>
      <c r="N29" s="7">
        <f>N35</f>
        <v>0</v>
      </c>
      <c r="O29" s="7">
        <f t="shared" ref="O29" si="27">O35</f>
        <v>0.04</v>
      </c>
      <c r="P29" s="36">
        <f t="shared" si="16"/>
        <v>0</v>
      </c>
      <c r="Q29" s="36">
        <v>0</v>
      </c>
      <c r="R29" s="8">
        <v>0</v>
      </c>
      <c r="S29" s="8">
        <v>0</v>
      </c>
      <c r="T29" s="10">
        <f t="shared" si="10"/>
        <v>0</v>
      </c>
      <c r="U29" s="28">
        <v>0</v>
      </c>
      <c r="V29" s="29"/>
    </row>
    <row r="30" spans="1:22" s="6" customFormat="1" ht="111.75" customHeight="1" x14ac:dyDescent="0.25">
      <c r="A30" s="45" t="s">
        <v>14</v>
      </c>
      <c r="B30" s="9" t="s">
        <v>106</v>
      </c>
      <c r="C30" s="35" t="s">
        <v>80</v>
      </c>
      <c r="D30" s="8">
        <f t="shared" si="1"/>
        <v>0</v>
      </c>
      <c r="E30" s="8">
        <f t="shared" si="1"/>
        <v>0</v>
      </c>
      <c r="F30" s="8">
        <f t="shared" si="1"/>
        <v>0</v>
      </c>
      <c r="G30" s="8">
        <f t="shared" si="1"/>
        <v>0</v>
      </c>
      <c r="H30" s="7">
        <f t="shared" si="3"/>
        <v>0</v>
      </c>
      <c r="I30" s="7">
        <f t="shared" si="4"/>
        <v>1.0650000000000002</v>
      </c>
      <c r="J30" s="7">
        <f t="shared" ref="J30" si="28">J53</f>
        <v>0</v>
      </c>
      <c r="K30" s="7">
        <f t="shared" ref="K30" si="29">K53</f>
        <v>0.22900000000000001</v>
      </c>
      <c r="L30" s="8">
        <v>0</v>
      </c>
      <c r="M30" s="7">
        <f t="shared" ref="M30:N30" si="30">M53</f>
        <v>1.2999999999999999E-2</v>
      </c>
      <c r="N30" s="7">
        <f t="shared" si="30"/>
        <v>0</v>
      </c>
      <c r="O30" s="7">
        <f t="shared" ref="O30" si="31">O53</f>
        <v>0.82300000000000006</v>
      </c>
      <c r="P30" s="36">
        <f t="shared" si="16"/>
        <v>0</v>
      </c>
      <c r="Q30" s="36">
        <f t="shared" si="16"/>
        <v>0</v>
      </c>
      <c r="R30" s="8">
        <v>0</v>
      </c>
      <c r="S30" s="8">
        <v>0</v>
      </c>
      <c r="T30" s="10">
        <f t="shared" si="10"/>
        <v>0</v>
      </c>
      <c r="U30" s="28">
        <v>0</v>
      </c>
      <c r="V30" s="29"/>
    </row>
    <row r="31" spans="1:22" s="6" customFormat="1" ht="74.25" customHeight="1" x14ac:dyDescent="0.25">
      <c r="A31" s="45" t="s">
        <v>15</v>
      </c>
      <c r="B31" s="11" t="s">
        <v>263</v>
      </c>
      <c r="C31" s="35" t="s">
        <v>80</v>
      </c>
      <c r="D31" s="8">
        <f t="shared" si="1"/>
        <v>0</v>
      </c>
      <c r="E31" s="8">
        <f t="shared" si="1"/>
        <v>0</v>
      </c>
      <c r="F31" s="8">
        <f t="shared" si="1"/>
        <v>0</v>
      </c>
      <c r="G31" s="8">
        <f t="shared" si="1"/>
        <v>0</v>
      </c>
      <c r="H31" s="7">
        <f t="shared" si="3"/>
        <v>0</v>
      </c>
      <c r="I31" s="7">
        <f t="shared" si="4"/>
        <v>0</v>
      </c>
      <c r="J31" s="7">
        <v>0</v>
      </c>
      <c r="K31" s="7">
        <v>0</v>
      </c>
      <c r="L31" s="8">
        <v>0</v>
      </c>
      <c r="M31" s="7">
        <v>0</v>
      </c>
      <c r="N31" s="7">
        <v>0</v>
      </c>
      <c r="O31" s="7">
        <v>0</v>
      </c>
      <c r="P31" s="36">
        <f t="shared" si="16"/>
        <v>0</v>
      </c>
      <c r="Q31" s="36">
        <f t="shared" si="16"/>
        <v>0</v>
      </c>
      <c r="R31" s="8">
        <v>0</v>
      </c>
      <c r="S31" s="8">
        <v>0</v>
      </c>
      <c r="T31" s="10">
        <f t="shared" si="10"/>
        <v>0</v>
      </c>
      <c r="U31" s="28">
        <v>0</v>
      </c>
      <c r="V31" s="29"/>
    </row>
    <row r="32" spans="1:22" s="6" customFormat="1" ht="75" customHeight="1" x14ac:dyDescent="0.25">
      <c r="A32" s="45" t="s">
        <v>107</v>
      </c>
      <c r="B32" s="11" t="s">
        <v>108</v>
      </c>
      <c r="C32" s="35" t="s">
        <v>80</v>
      </c>
      <c r="D32" s="8">
        <f t="shared" si="1"/>
        <v>0</v>
      </c>
      <c r="E32" s="8">
        <f t="shared" si="1"/>
        <v>0</v>
      </c>
      <c r="F32" s="8">
        <f t="shared" si="1"/>
        <v>0</v>
      </c>
      <c r="G32" s="8">
        <f t="shared" si="1"/>
        <v>0</v>
      </c>
      <c r="H32" s="7">
        <f t="shared" si="3"/>
        <v>0</v>
      </c>
      <c r="I32" s="7">
        <f t="shared" si="4"/>
        <v>1.0650000000000002</v>
      </c>
      <c r="J32" s="7">
        <v>0</v>
      </c>
      <c r="K32" s="36">
        <f>K53</f>
        <v>0.22900000000000001</v>
      </c>
      <c r="L32" s="8">
        <v>0</v>
      </c>
      <c r="M32" s="36">
        <f>M53</f>
        <v>1.2999999999999999E-2</v>
      </c>
      <c r="N32" s="36">
        <f>N53</f>
        <v>0</v>
      </c>
      <c r="O32" s="36">
        <f>O53</f>
        <v>0.82300000000000006</v>
      </c>
      <c r="P32" s="36">
        <f t="shared" ref="P32:Q35" si="32">P53</f>
        <v>0</v>
      </c>
      <c r="Q32" s="36">
        <v>0</v>
      </c>
      <c r="R32" s="8">
        <v>0</v>
      </c>
      <c r="S32" s="8">
        <v>0</v>
      </c>
      <c r="T32" s="10">
        <f t="shared" si="10"/>
        <v>0</v>
      </c>
      <c r="U32" s="28">
        <v>0</v>
      </c>
      <c r="V32" s="18"/>
    </row>
    <row r="33" spans="1:22" s="6" customFormat="1" ht="111.75" customHeight="1" x14ac:dyDescent="0.25">
      <c r="A33" s="45" t="s">
        <v>109</v>
      </c>
      <c r="B33" s="11" t="s">
        <v>110</v>
      </c>
      <c r="C33" s="35" t="s">
        <v>80</v>
      </c>
      <c r="D33" s="8">
        <f t="shared" ref="D33:G33" si="33">D35</f>
        <v>0</v>
      </c>
      <c r="E33" s="8">
        <f t="shared" si="33"/>
        <v>0</v>
      </c>
      <c r="F33" s="8">
        <f t="shared" si="33"/>
        <v>0</v>
      </c>
      <c r="G33" s="8">
        <f t="shared" si="33"/>
        <v>0</v>
      </c>
      <c r="H33" s="7">
        <f t="shared" si="3"/>
        <v>0</v>
      </c>
      <c r="I33" s="7">
        <f t="shared" si="4"/>
        <v>0</v>
      </c>
      <c r="J33" s="7">
        <v>0</v>
      </c>
      <c r="K33" s="7">
        <v>0</v>
      </c>
      <c r="L33" s="8">
        <v>0</v>
      </c>
      <c r="M33" s="36">
        <v>0</v>
      </c>
      <c r="N33" s="7">
        <v>0</v>
      </c>
      <c r="O33" s="7">
        <v>0</v>
      </c>
      <c r="P33" s="36">
        <f t="shared" si="32"/>
        <v>0</v>
      </c>
      <c r="Q33" s="36">
        <f t="shared" si="32"/>
        <v>0</v>
      </c>
      <c r="R33" s="8">
        <v>0</v>
      </c>
      <c r="S33" s="8">
        <v>0</v>
      </c>
      <c r="T33" s="10">
        <f t="shared" si="10"/>
        <v>0</v>
      </c>
      <c r="U33" s="28">
        <v>0</v>
      </c>
      <c r="V33" s="18"/>
    </row>
    <row r="34" spans="1:22" s="6" customFormat="1" ht="111.75" customHeight="1" x14ac:dyDescent="0.25">
      <c r="A34" s="45" t="s">
        <v>111</v>
      </c>
      <c r="B34" s="11" t="s">
        <v>112</v>
      </c>
      <c r="C34" s="35" t="s">
        <v>80</v>
      </c>
      <c r="D34" s="8">
        <v>0</v>
      </c>
      <c r="E34" s="8">
        <v>0</v>
      </c>
      <c r="F34" s="8">
        <v>0</v>
      </c>
      <c r="G34" s="8">
        <v>0</v>
      </c>
      <c r="H34" s="7">
        <f t="shared" si="3"/>
        <v>0</v>
      </c>
      <c r="I34" s="7">
        <f t="shared" si="4"/>
        <v>0.28200000000000003</v>
      </c>
      <c r="J34" s="7">
        <v>0</v>
      </c>
      <c r="K34" s="7">
        <v>0</v>
      </c>
      <c r="L34" s="8">
        <v>0</v>
      </c>
      <c r="M34" s="36">
        <v>0</v>
      </c>
      <c r="N34" s="7">
        <v>0</v>
      </c>
      <c r="O34" s="7">
        <v>0</v>
      </c>
      <c r="P34" s="36">
        <f t="shared" si="32"/>
        <v>0</v>
      </c>
      <c r="Q34" s="36">
        <f>Q35+Q53</f>
        <v>0.28200000000000003</v>
      </c>
      <c r="R34" s="8">
        <v>0</v>
      </c>
      <c r="S34" s="8">
        <v>0</v>
      </c>
      <c r="T34" s="10">
        <v>0</v>
      </c>
      <c r="U34" s="28">
        <v>0</v>
      </c>
      <c r="V34" s="18"/>
    </row>
    <row r="35" spans="1:22" s="6" customFormat="1" ht="90" customHeight="1" x14ac:dyDescent="0.25">
      <c r="A35" s="45" t="s">
        <v>255</v>
      </c>
      <c r="B35" s="37" t="s">
        <v>35</v>
      </c>
      <c r="C35" s="35" t="s">
        <v>80</v>
      </c>
      <c r="D35" s="8">
        <f t="shared" ref="D35:G35" si="34">D72</f>
        <v>0</v>
      </c>
      <c r="E35" s="8">
        <f t="shared" si="34"/>
        <v>0</v>
      </c>
      <c r="F35" s="8">
        <f t="shared" si="34"/>
        <v>0</v>
      </c>
      <c r="G35" s="8">
        <f t="shared" si="34"/>
        <v>0</v>
      </c>
      <c r="H35" s="7">
        <f t="shared" si="3"/>
        <v>0</v>
      </c>
      <c r="I35" s="7">
        <f t="shared" si="4"/>
        <v>0.20199999999999999</v>
      </c>
      <c r="J35" s="8">
        <f t="shared" ref="J35" si="35">J36+J37</f>
        <v>0</v>
      </c>
      <c r="K35" s="8">
        <f>K36+K37+K38</f>
        <v>1.2E-2</v>
      </c>
      <c r="L35" s="8">
        <v>0</v>
      </c>
      <c r="M35" s="8">
        <f>M36+M37+M38+M39+M40+M41+M42+M44+M43+M45</f>
        <v>8.299999999999999E-2</v>
      </c>
      <c r="N35" s="8">
        <f>N36+N37+N38+N39+N40+N41+N42+N44+N43+N45</f>
        <v>0</v>
      </c>
      <c r="O35" s="8">
        <f>O36+O37+O38+O39+O40+O41+O42+O44+O43+O45</f>
        <v>0.04</v>
      </c>
      <c r="P35" s="36">
        <f t="shared" si="32"/>
        <v>0</v>
      </c>
      <c r="Q35" s="8">
        <f>Q36+Q37+Q38+Q39+Q40+Q41+Q42+Q43+Q44+Q45+Q46+Q47+Q48+Q49+Q50+Q51+Q52</f>
        <v>6.7000000000000004E-2</v>
      </c>
      <c r="R35" s="8">
        <v>0</v>
      </c>
      <c r="S35" s="8">
        <v>0</v>
      </c>
      <c r="T35" s="10">
        <v>0</v>
      </c>
      <c r="U35" s="28">
        <v>0</v>
      </c>
      <c r="V35" s="18"/>
    </row>
    <row r="36" spans="1:22" ht="93.75" customHeight="1" x14ac:dyDescent="0.25">
      <c r="A36" s="46" t="s">
        <v>256</v>
      </c>
      <c r="B36" s="40" t="s">
        <v>216</v>
      </c>
      <c r="C36" s="41"/>
      <c r="D36" s="12">
        <v>0</v>
      </c>
      <c r="E36" s="12">
        <v>0</v>
      </c>
      <c r="F36" s="12">
        <v>0</v>
      </c>
      <c r="G36" s="12">
        <v>0</v>
      </c>
      <c r="H36" s="17">
        <f t="shared" si="3"/>
        <v>0</v>
      </c>
      <c r="I36" s="17">
        <f t="shared" si="4"/>
        <v>1E-3</v>
      </c>
      <c r="J36" s="12">
        <v>0</v>
      </c>
      <c r="K36" s="13">
        <v>1E-3</v>
      </c>
      <c r="L36" s="12">
        <v>0</v>
      </c>
      <c r="M36" s="42">
        <v>0</v>
      </c>
      <c r="N36" s="42">
        <v>0</v>
      </c>
      <c r="O36" s="42">
        <f t="shared" ref="O36:Q37" si="36">O67</f>
        <v>0</v>
      </c>
      <c r="P36" s="42">
        <f t="shared" si="36"/>
        <v>0</v>
      </c>
      <c r="Q36" s="42">
        <f t="shared" si="36"/>
        <v>0</v>
      </c>
      <c r="R36" s="12">
        <v>0</v>
      </c>
      <c r="S36" s="12">
        <v>0</v>
      </c>
      <c r="T36" s="13">
        <f t="shared" si="10"/>
        <v>0</v>
      </c>
      <c r="U36" s="63">
        <v>0</v>
      </c>
      <c r="V36" s="21" t="s">
        <v>320</v>
      </c>
    </row>
    <row r="37" spans="1:22" ht="86.25" customHeight="1" x14ac:dyDescent="0.25">
      <c r="A37" s="46" t="s">
        <v>257</v>
      </c>
      <c r="B37" s="14" t="s">
        <v>233</v>
      </c>
      <c r="C37" s="41"/>
      <c r="D37" s="12">
        <v>0</v>
      </c>
      <c r="E37" s="12">
        <v>0</v>
      </c>
      <c r="F37" s="12">
        <v>0</v>
      </c>
      <c r="G37" s="12">
        <v>0</v>
      </c>
      <c r="H37" s="17">
        <f t="shared" si="3"/>
        <v>0</v>
      </c>
      <c r="I37" s="17">
        <f t="shared" si="4"/>
        <v>8.0000000000000002E-3</v>
      </c>
      <c r="J37" s="12">
        <v>0</v>
      </c>
      <c r="K37" s="13">
        <v>8.0000000000000002E-3</v>
      </c>
      <c r="L37" s="12">
        <v>0</v>
      </c>
      <c r="M37" s="42">
        <f t="shared" ref="M37" si="37">M68</f>
        <v>0</v>
      </c>
      <c r="N37" s="42">
        <v>0</v>
      </c>
      <c r="O37" s="42">
        <f t="shared" si="36"/>
        <v>0</v>
      </c>
      <c r="P37" s="42">
        <f t="shared" si="36"/>
        <v>0</v>
      </c>
      <c r="Q37" s="42">
        <f t="shared" si="36"/>
        <v>0</v>
      </c>
      <c r="R37" s="12">
        <v>0</v>
      </c>
      <c r="S37" s="12">
        <v>0</v>
      </c>
      <c r="T37" s="13">
        <f t="shared" si="10"/>
        <v>0</v>
      </c>
      <c r="U37" s="63">
        <v>0</v>
      </c>
      <c r="V37" s="21" t="s">
        <v>320</v>
      </c>
    </row>
    <row r="38" spans="1:22" ht="107.25" customHeight="1" x14ac:dyDescent="0.25">
      <c r="A38" s="46" t="s">
        <v>258</v>
      </c>
      <c r="B38" s="14" t="s">
        <v>254</v>
      </c>
      <c r="C38" s="41"/>
      <c r="D38" s="12">
        <v>0</v>
      </c>
      <c r="E38" s="12">
        <v>0</v>
      </c>
      <c r="F38" s="12">
        <v>0</v>
      </c>
      <c r="G38" s="12">
        <v>0</v>
      </c>
      <c r="H38" s="17">
        <f t="shared" si="3"/>
        <v>0</v>
      </c>
      <c r="I38" s="17">
        <f t="shared" si="4"/>
        <v>3.0000000000000001E-3</v>
      </c>
      <c r="J38" s="12">
        <v>0</v>
      </c>
      <c r="K38" s="13">
        <v>3.0000000000000001E-3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3">
        <f t="shared" si="10"/>
        <v>0</v>
      </c>
      <c r="U38" s="63">
        <v>0</v>
      </c>
      <c r="V38" s="21" t="s">
        <v>320</v>
      </c>
    </row>
    <row r="39" spans="1:22" ht="87.75" customHeight="1" x14ac:dyDescent="0.25">
      <c r="A39" s="46" t="s">
        <v>267</v>
      </c>
      <c r="B39" s="14" t="s">
        <v>272</v>
      </c>
      <c r="C39" s="41"/>
      <c r="D39" s="13">
        <v>0</v>
      </c>
      <c r="E39" s="13">
        <v>0</v>
      </c>
      <c r="F39" s="13">
        <v>0</v>
      </c>
      <c r="G39" s="13">
        <v>0</v>
      </c>
      <c r="H39" s="17">
        <f t="shared" si="3"/>
        <v>0</v>
      </c>
      <c r="I39" s="17">
        <f t="shared" si="4"/>
        <v>4.0000000000000001E-3</v>
      </c>
      <c r="J39" s="12">
        <v>0</v>
      </c>
      <c r="K39" s="13">
        <v>0</v>
      </c>
      <c r="L39" s="12">
        <v>0</v>
      </c>
      <c r="M39" s="12">
        <v>4.0000000000000001E-3</v>
      </c>
      <c r="N39" s="12">
        <v>0</v>
      </c>
      <c r="O39" s="12">
        <v>0</v>
      </c>
      <c r="P39" s="12">
        <v>0</v>
      </c>
      <c r="Q39" s="12">
        <v>0</v>
      </c>
      <c r="R39" s="13">
        <v>0</v>
      </c>
      <c r="S39" s="13">
        <v>0</v>
      </c>
      <c r="T39" s="13">
        <f t="shared" si="10"/>
        <v>0</v>
      </c>
      <c r="U39" s="63">
        <v>0</v>
      </c>
      <c r="V39" s="21" t="s">
        <v>320</v>
      </c>
    </row>
    <row r="40" spans="1:22" ht="87.75" customHeight="1" x14ac:dyDescent="0.25">
      <c r="A40" s="46" t="s">
        <v>268</v>
      </c>
      <c r="B40" s="14" t="s">
        <v>270</v>
      </c>
      <c r="C40" s="41"/>
      <c r="D40" s="13">
        <v>0</v>
      </c>
      <c r="E40" s="13">
        <v>0</v>
      </c>
      <c r="F40" s="13">
        <v>0</v>
      </c>
      <c r="G40" s="13">
        <v>0</v>
      </c>
      <c r="H40" s="17">
        <f t="shared" si="3"/>
        <v>0</v>
      </c>
      <c r="I40" s="17">
        <f t="shared" si="4"/>
        <v>1E-3</v>
      </c>
      <c r="J40" s="12">
        <v>0</v>
      </c>
      <c r="K40" s="13">
        <v>0</v>
      </c>
      <c r="L40" s="12">
        <v>0</v>
      </c>
      <c r="M40" s="12">
        <v>1E-3</v>
      </c>
      <c r="N40" s="12">
        <v>0</v>
      </c>
      <c r="O40" s="12">
        <v>0</v>
      </c>
      <c r="P40" s="12">
        <v>0</v>
      </c>
      <c r="Q40" s="12">
        <v>0</v>
      </c>
      <c r="R40" s="13">
        <v>0</v>
      </c>
      <c r="S40" s="13">
        <v>0</v>
      </c>
      <c r="T40" s="13">
        <f t="shared" si="10"/>
        <v>0</v>
      </c>
      <c r="U40" s="63">
        <v>0</v>
      </c>
      <c r="V40" s="21" t="s">
        <v>320</v>
      </c>
    </row>
    <row r="41" spans="1:22" ht="87.75" customHeight="1" x14ac:dyDescent="0.25">
      <c r="A41" s="46" t="s">
        <v>269</v>
      </c>
      <c r="B41" s="14" t="s">
        <v>271</v>
      </c>
      <c r="C41" s="41"/>
      <c r="D41" s="13">
        <v>0</v>
      </c>
      <c r="E41" s="13">
        <v>0</v>
      </c>
      <c r="F41" s="13">
        <v>0</v>
      </c>
      <c r="G41" s="13">
        <v>0</v>
      </c>
      <c r="H41" s="17">
        <f t="shared" si="3"/>
        <v>0</v>
      </c>
      <c r="I41" s="17">
        <f t="shared" si="4"/>
        <v>1.7000000000000001E-2</v>
      </c>
      <c r="J41" s="12">
        <v>0</v>
      </c>
      <c r="K41" s="13">
        <v>0</v>
      </c>
      <c r="L41" s="12">
        <v>0</v>
      </c>
      <c r="M41" s="12">
        <v>1.7000000000000001E-2</v>
      </c>
      <c r="N41" s="12">
        <v>0</v>
      </c>
      <c r="O41" s="12">
        <v>0</v>
      </c>
      <c r="P41" s="12">
        <v>0</v>
      </c>
      <c r="Q41" s="12">
        <v>0</v>
      </c>
      <c r="R41" s="13">
        <v>0</v>
      </c>
      <c r="S41" s="13">
        <v>0</v>
      </c>
      <c r="T41" s="13">
        <f t="shared" si="10"/>
        <v>0</v>
      </c>
      <c r="U41" s="63">
        <v>0</v>
      </c>
      <c r="V41" s="21" t="s">
        <v>320</v>
      </c>
    </row>
    <row r="42" spans="1:22" ht="87.75" customHeight="1" x14ac:dyDescent="0.25">
      <c r="A42" s="46" t="s">
        <v>274</v>
      </c>
      <c r="B42" s="14" t="s">
        <v>273</v>
      </c>
      <c r="C42" s="41"/>
      <c r="D42" s="13">
        <v>0</v>
      </c>
      <c r="E42" s="13">
        <v>0</v>
      </c>
      <c r="F42" s="13">
        <v>0</v>
      </c>
      <c r="G42" s="13">
        <v>0</v>
      </c>
      <c r="H42" s="17">
        <f t="shared" si="3"/>
        <v>0</v>
      </c>
      <c r="I42" s="17">
        <f t="shared" si="4"/>
        <v>2.1999999999999999E-2</v>
      </c>
      <c r="J42" s="12">
        <v>0</v>
      </c>
      <c r="K42" s="13">
        <v>0</v>
      </c>
      <c r="L42" s="12">
        <v>0</v>
      </c>
      <c r="M42" s="12">
        <v>2.1999999999999999E-2</v>
      </c>
      <c r="N42" s="12">
        <v>0</v>
      </c>
      <c r="O42" s="12">
        <v>0</v>
      </c>
      <c r="P42" s="12">
        <v>0</v>
      </c>
      <c r="Q42" s="12">
        <v>0</v>
      </c>
      <c r="R42" s="13">
        <v>0</v>
      </c>
      <c r="S42" s="13">
        <v>0</v>
      </c>
      <c r="T42" s="13">
        <f t="shared" si="10"/>
        <v>0</v>
      </c>
      <c r="U42" s="63">
        <v>0</v>
      </c>
      <c r="V42" s="21" t="s">
        <v>320</v>
      </c>
    </row>
    <row r="43" spans="1:22" ht="110.25" x14ac:dyDescent="0.25">
      <c r="A43" s="46" t="s">
        <v>275</v>
      </c>
      <c r="B43" s="14" t="s">
        <v>277</v>
      </c>
      <c r="C43" s="41"/>
      <c r="D43" s="13">
        <v>0</v>
      </c>
      <c r="E43" s="13">
        <v>0</v>
      </c>
      <c r="F43" s="13">
        <v>0</v>
      </c>
      <c r="G43" s="13">
        <v>0</v>
      </c>
      <c r="H43" s="17">
        <f t="shared" si="3"/>
        <v>0</v>
      </c>
      <c r="I43" s="17">
        <f t="shared" si="4"/>
        <v>2.7E-2</v>
      </c>
      <c r="J43" s="12">
        <v>0</v>
      </c>
      <c r="K43" s="13">
        <v>0</v>
      </c>
      <c r="L43" s="12">
        <v>0</v>
      </c>
      <c r="M43" s="12">
        <v>2.7E-2</v>
      </c>
      <c r="N43" s="12">
        <v>0</v>
      </c>
      <c r="O43" s="12">
        <v>0</v>
      </c>
      <c r="P43" s="12">
        <v>0</v>
      </c>
      <c r="Q43" s="12">
        <v>0</v>
      </c>
      <c r="R43" s="13">
        <v>0</v>
      </c>
      <c r="S43" s="13">
        <v>0</v>
      </c>
      <c r="T43" s="13">
        <f t="shared" si="10"/>
        <v>0</v>
      </c>
      <c r="U43" s="63">
        <v>0</v>
      </c>
      <c r="V43" s="21" t="s">
        <v>320</v>
      </c>
    </row>
    <row r="44" spans="1:22" ht="87.75" customHeight="1" x14ac:dyDescent="0.25">
      <c r="A44" s="46" t="s">
        <v>279</v>
      </c>
      <c r="B44" s="14" t="s">
        <v>276</v>
      </c>
      <c r="C44" s="41"/>
      <c r="D44" s="13">
        <v>0</v>
      </c>
      <c r="E44" s="13">
        <v>0</v>
      </c>
      <c r="F44" s="13">
        <v>0</v>
      </c>
      <c r="G44" s="13">
        <v>0</v>
      </c>
      <c r="H44" s="17">
        <f t="shared" si="3"/>
        <v>0</v>
      </c>
      <c r="I44" s="17">
        <f t="shared" si="4"/>
        <v>1.2E-2</v>
      </c>
      <c r="J44" s="12">
        <v>0</v>
      </c>
      <c r="K44" s="13">
        <v>0</v>
      </c>
      <c r="L44" s="12">
        <v>0</v>
      </c>
      <c r="M44" s="12">
        <v>1.2E-2</v>
      </c>
      <c r="N44" s="12">
        <v>0</v>
      </c>
      <c r="O44" s="12">
        <v>0</v>
      </c>
      <c r="P44" s="12">
        <v>0</v>
      </c>
      <c r="Q44" s="12">
        <v>0</v>
      </c>
      <c r="R44" s="13">
        <v>0</v>
      </c>
      <c r="S44" s="13">
        <v>0</v>
      </c>
      <c r="T44" s="13">
        <f t="shared" si="10"/>
        <v>0</v>
      </c>
      <c r="U44" s="63">
        <v>0</v>
      </c>
      <c r="V44" s="21" t="s">
        <v>320</v>
      </c>
    </row>
    <row r="45" spans="1:22" ht="110.25" x14ac:dyDescent="0.25">
      <c r="A45" s="46" t="s">
        <v>288</v>
      </c>
      <c r="B45" s="52" t="s">
        <v>292</v>
      </c>
      <c r="C45" s="41"/>
      <c r="D45" s="13">
        <v>0</v>
      </c>
      <c r="E45" s="13">
        <v>0</v>
      </c>
      <c r="F45" s="13">
        <v>0</v>
      </c>
      <c r="G45" s="13">
        <v>0</v>
      </c>
      <c r="H45" s="17">
        <f t="shared" si="3"/>
        <v>0</v>
      </c>
      <c r="I45" s="17">
        <f t="shared" si="4"/>
        <v>0.04</v>
      </c>
      <c r="J45" s="12">
        <v>0</v>
      </c>
      <c r="K45" s="13">
        <v>0</v>
      </c>
      <c r="L45" s="12">
        <v>0</v>
      </c>
      <c r="M45" s="12">
        <v>0</v>
      </c>
      <c r="N45" s="12">
        <v>0</v>
      </c>
      <c r="O45" s="13">
        <v>0.04</v>
      </c>
      <c r="P45" s="12">
        <v>0</v>
      </c>
      <c r="Q45" s="12">
        <v>0</v>
      </c>
      <c r="R45" s="13">
        <v>0</v>
      </c>
      <c r="S45" s="13">
        <v>0</v>
      </c>
      <c r="T45" s="13">
        <f t="shared" si="10"/>
        <v>0</v>
      </c>
      <c r="U45" s="63">
        <v>0</v>
      </c>
      <c r="V45" s="21" t="s">
        <v>320</v>
      </c>
    </row>
    <row r="46" spans="1:22" ht="87.75" customHeight="1" x14ac:dyDescent="0.25">
      <c r="A46" s="46" t="s">
        <v>312</v>
      </c>
      <c r="B46" s="52" t="s">
        <v>293</v>
      </c>
      <c r="C46" s="41"/>
      <c r="D46" s="13">
        <v>0</v>
      </c>
      <c r="E46" s="13">
        <v>0</v>
      </c>
      <c r="F46" s="13">
        <v>0</v>
      </c>
      <c r="G46" s="13">
        <v>0</v>
      </c>
      <c r="H46" s="17">
        <f t="shared" si="3"/>
        <v>0</v>
      </c>
      <c r="I46" s="17">
        <f t="shared" si="4"/>
        <v>1.0999999999999999E-2</v>
      </c>
      <c r="J46" s="12">
        <v>0</v>
      </c>
      <c r="K46" s="13">
        <v>0</v>
      </c>
      <c r="L46" s="12">
        <v>0</v>
      </c>
      <c r="M46" s="13">
        <v>0</v>
      </c>
      <c r="N46" s="12">
        <v>0</v>
      </c>
      <c r="O46" s="13">
        <v>0</v>
      </c>
      <c r="P46" s="12">
        <v>0</v>
      </c>
      <c r="Q46" s="12">
        <v>1.0999999999999999E-2</v>
      </c>
      <c r="R46" s="13">
        <v>0</v>
      </c>
      <c r="S46" s="13">
        <v>0</v>
      </c>
      <c r="T46" s="13">
        <f t="shared" si="10"/>
        <v>1.0999999999999999E-2</v>
      </c>
      <c r="U46" s="63">
        <v>0</v>
      </c>
      <c r="V46" s="21" t="s">
        <v>320</v>
      </c>
    </row>
    <row r="47" spans="1:22" ht="87.75" customHeight="1" x14ac:dyDescent="0.25">
      <c r="A47" s="46" t="s">
        <v>313</v>
      </c>
      <c r="B47" s="52" t="s">
        <v>294</v>
      </c>
      <c r="C47" s="41"/>
      <c r="D47" s="13">
        <v>0</v>
      </c>
      <c r="E47" s="13">
        <v>0</v>
      </c>
      <c r="F47" s="13">
        <v>0</v>
      </c>
      <c r="G47" s="13">
        <v>0</v>
      </c>
      <c r="H47" s="17">
        <f t="shared" si="3"/>
        <v>0</v>
      </c>
      <c r="I47" s="17">
        <f t="shared" si="4"/>
        <v>6.0000000000000001E-3</v>
      </c>
      <c r="J47" s="12">
        <v>0</v>
      </c>
      <c r="K47" s="13">
        <v>0</v>
      </c>
      <c r="L47" s="12">
        <v>0</v>
      </c>
      <c r="M47" s="13">
        <v>0</v>
      </c>
      <c r="N47" s="12">
        <v>0</v>
      </c>
      <c r="O47" s="13">
        <v>0</v>
      </c>
      <c r="P47" s="12">
        <v>0</v>
      </c>
      <c r="Q47" s="12">
        <v>6.0000000000000001E-3</v>
      </c>
      <c r="R47" s="13">
        <v>0</v>
      </c>
      <c r="S47" s="13">
        <v>0</v>
      </c>
      <c r="T47" s="13">
        <f t="shared" si="10"/>
        <v>6.0000000000000001E-3</v>
      </c>
      <c r="U47" s="63">
        <v>0</v>
      </c>
      <c r="V47" s="21" t="s">
        <v>320</v>
      </c>
    </row>
    <row r="48" spans="1:22" ht="87.75" customHeight="1" x14ac:dyDescent="0.25">
      <c r="A48" s="46" t="s">
        <v>314</v>
      </c>
      <c r="B48" s="52" t="s">
        <v>297</v>
      </c>
      <c r="C48" s="41"/>
      <c r="D48" s="13">
        <v>0</v>
      </c>
      <c r="E48" s="13">
        <v>0</v>
      </c>
      <c r="F48" s="13">
        <v>0</v>
      </c>
      <c r="G48" s="13">
        <v>0</v>
      </c>
      <c r="H48" s="17">
        <f t="shared" si="3"/>
        <v>0</v>
      </c>
      <c r="I48" s="17">
        <f t="shared" si="4"/>
        <v>2.7E-2</v>
      </c>
      <c r="J48" s="12">
        <v>0</v>
      </c>
      <c r="K48" s="13">
        <v>0</v>
      </c>
      <c r="L48" s="12">
        <v>0</v>
      </c>
      <c r="M48" s="13">
        <v>0</v>
      </c>
      <c r="N48" s="12">
        <v>0</v>
      </c>
      <c r="O48" s="13">
        <v>0</v>
      </c>
      <c r="P48" s="12">
        <v>0</v>
      </c>
      <c r="Q48" s="12">
        <v>2.7E-2</v>
      </c>
      <c r="R48" s="13">
        <v>0</v>
      </c>
      <c r="S48" s="13">
        <v>0</v>
      </c>
      <c r="T48" s="13">
        <f t="shared" si="10"/>
        <v>2.7E-2</v>
      </c>
      <c r="U48" s="63">
        <v>0</v>
      </c>
      <c r="V48" s="21" t="s">
        <v>320</v>
      </c>
    </row>
    <row r="49" spans="1:22" ht="87.75" customHeight="1" x14ac:dyDescent="0.25">
      <c r="A49" s="46" t="s">
        <v>315</v>
      </c>
      <c r="B49" s="52" t="s">
        <v>298</v>
      </c>
      <c r="C49" s="41"/>
      <c r="D49" s="13">
        <v>0</v>
      </c>
      <c r="E49" s="13">
        <v>0</v>
      </c>
      <c r="F49" s="13">
        <v>0</v>
      </c>
      <c r="G49" s="13">
        <v>0</v>
      </c>
      <c r="H49" s="17">
        <f t="shared" si="3"/>
        <v>0</v>
      </c>
      <c r="I49" s="17">
        <f t="shared" si="4"/>
        <v>2E-3</v>
      </c>
      <c r="J49" s="12">
        <v>0</v>
      </c>
      <c r="K49" s="13">
        <v>0</v>
      </c>
      <c r="L49" s="12">
        <v>0</v>
      </c>
      <c r="M49" s="13">
        <v>0</v>
      </c>
      <c r="N49" s="12">
        <v>0</v>
      </c>
      <c r="O49" s="13">
        <v>0</v>
      </c>
      <c r="P49" s="12">
        <v>0</v>
      </c>
      <c r="Q49" s="12">
        <v>2E-3</v>
      </c>
      <c r="R49" s="13">
        <v>0</v>
      </c>
      <c r="S49" s="13">
        <v>0</v>
      </c>
      <c r="T49" s="13">
        <f t="shared" si="10"/>
        <v>2E-3</v>
      </c>
      <c r="U49" s="63">
        <v>0</v>
      </c>
      <c r="V49" s="21" t="s">
        <v>320</v>
      </c>
    </row>
    <row r="50" spans="1:22" ht="110.25" x14ac:dyDescent="0.25">
      <c r="A50" s="46" t="s">
        <v>316</v>
      </c>
      <c r="B50" s="52" t="s">
        <v>299</v>
      </c>
      <c r="C50" s="41"/>
      <c r="D50" s="13">
        <v>0</v>
      </c>
      <c r="E50" s="13">
        <v>0</v>
      </c>
      <c r="F50" s="13">
        <v>0</v>
      </c>
      <c r="G50" s="13">
        <v>0</v>
      </c>
      <c r="H50" s="17">
        <f t="shared" si="3"/>
        <v>0</v>
      </c>
      <c r="I50" s="17">
        <f t="shared" si="4"/>
        <v>2E-3</v>
      </c>
      <c r="J50" s="12">
        <v>0</v>
      </c>
      <c r="K50" s="13">
        <v>0</v>
      </c>
      <c r="L50" s="12">
        <v>0</v>
      </c>
      <c r="M50" s="13">
        <v>0</v>
      </c>
      <c r="N50" s="12">
        <v>0</v>
      </c>
      <c r="O50" s="13">
        <v>0</v>
      </c>
      <c r="P50" s="12">
        <v>0</v>
      </c>
      <c r="Q50" s="12">
        <v>2E-3</v>
      </c>
      <c r="R50" s="13">
        <v>0</v>
      </c>
      <c r="S50" s="13">
        <v>0</v>
      </c>
      <c r="T50" s="13">
        <f t="shared" si="10"/>
        <v>2E-3</v>
      </c>
      <c r="U50" s="63">
        <v>0</v>
      </c>
      <c r="V50" s="21" t="s">
        <v>320</v>
      </c>
    </row>
    <row r="51" spans="1:22" ht="108" customHeight="1" x14ac:dyDescent="0.25">
      <c r="A51" s="46" t="s">
        <v>317</v>
      </c>
      <c r="B51" s="53" t="s">
        <v>302</v>
      </c>
      <c r="C51" s="41"/>
      <c r="D51" s="13">
        <v>0</v>
      </c>
      <c r="E51" s="13">
        <v>0</v>
      </c>
      <c r="F51" s="13">
        <v>0</v>
      </c>
      <c r="G51" s="13">
        <v>0</v>
      </c>
      <c r="H51" s="17">
        <f t="shared" si="3"/>
        <v>0</v>
      </c>
      <c r="I51" s="17">
        <f t="shared" si="4"/>
        <v>1.2E-2</v>
      </c>
      <c r="J51" s="12">
        <v>0</v>
      </c>
      <c r="K51" s="13">
        <v>0</v>
      </c>
      <c r="L51" s="12">
        <v>0</v>
      </c>
      <c r="M51" s="13">
        <v>0</v>
      </c>
      <c r="N51" s="12">
        <v>0</v>
      </c>
      <c r="O51" s="13">
        <v>0</v>
      </c>
      <c r="P51" s="12">
        <v>0</v>
      </c>
      <c r="Q51" s="12">
        <v>1.2E-2</v>
      </c>
      <c r="R51" s="13">
        <v>0</v>
      </c>
      <c r="S51" s="13">
        <v>0</v>
      </c>
      <c r="T51" s="13">
        <f t="shared" si="10"/>
        <v>1.2E-2</v>
      </c>
      <c r="U51" s="63">
        <v>0</v>
      </c>
      <c r="V51" s="21" t="s">
        <v>320</v>
      </c>
    </row>
    <row r="52" spans="1:22" ht="76.5" customHeight="1" x14ac:dyDescent="0.25">
      <c r="A52" s="46" t="s">
        <v>318</v>
      </c>
      <c r="B52" s="52" t="s">
        <v>304</v>
      </c>
      <c r="C52" s="41"/>
      <c r="D52" s="13">
        <v>0</v>
      </c>
      <c r="E52" s="13">
        <v>0</v>
      </c>
      <c r="F52" s="13">
        <v>0</v>
      </c>
      <c r="G52" s="13">
        <v>0</v>
      </c>
      <c r="H52" s="17">
        <f t="shared" si="3"/>
        <v>0</v>
      </c>
      <c r="I52" s="17">
        <f t="shared" si="4"/>
        <v>7.0000000000000001E-3</v>
      </c>
      <c r="J52" s="12">
        <v>0</v>
      </c>
      <c r="K52" s="13">
        <v>0</v>
      </c>
      <c r="L52" s="12">
        <v>0</v>
      </c>
      <c r="M52" s="13">
        <v>0</v>
      </c>
      <c r="N52" s="12">
        <v>0</v>
      </c>
      <c r="O52" s="13">
        <v>0</v>
      </c>
      <c r="P52" s="12">
        <v>0</v>
      </c>
      <c r="Q52" s="12">
        <v>7.0000000000000001E-3</v>
      </c>
      <c r="R52" s="13">
        <v>0</v>
      </c>
      <c r="S52" s="13">
        <v>0</v>
      </c>
      <c r="T52" s="13">
        <f t="shared" si="10"/>
        <v>7.0000000000000001E-3</v>
      </c>
      <c r="U52" s="63">
        <v>0</v>
      </c>
      <c r="V52" s="21" t="s">
        <v>320</v>
      </c>
    </row>
    <row r="53" spans="1:22" s="6" customFormat="1" ht="94.5" customHeight="1" x14ac:dyDescent="0.25">
      <c r="A53" s="45" t="s">
        <v>259</v>
      </c>
      <c r="B53" s="37" t="s">
        <v>36</v>
      </c>
      <c r="C53" s="35"/>
      <c r="D53" s="8">
        <v>0</v>
      </c>
      <c r="E53" s="8">
        <v>0</v>
      </c>
      <c r="F53" s="8">
        <v>0</v>
      </c>
      <c r="G53" s="8">
        <v>0</v>
      </c>
      <c r="H53" s="7">
        <f t="shared" si="3"/>
        <v>0</v>
      </c>
      <c r="I53" s="7">
        <f t="shared" si="4"/>
        <v>1.2800000000000002</v>
      </c>
      <c r="J53" s="8">
        <f t="shared" ref="J53" si="38">J54+J55+J56</f>
        <v>0</v>
      </c>
      <c r="K53" s="8">
        <f t="shared" ref="K53" si="39">K54+K55+K56</f>
        <v>0.22900000000000001</v>
      </c>
      <c r="L53" s="8">
        <v>0</v>
      </c>
      <c r="M53" s="36">
        <f>M57</f>
        <v>1.2999999999999999E-2</v>
      </c>
      <c r="N53" s="36">
        <v>0</v>
      </c>
      <c r="O53" s="8">
        <f>O54+O55+O56+O57+O58+O59+O60+O61</f>
        <v>0.82300000000000006</v>
      </c>
      <c r="P53" s="36">
        <f t="shared" ref="P53:Q56" si="40">P69</f>
        <v>0</v>
      </c>
      <c r="Q53" s="36">
        <f>Q54+Q55+Q56+Q57+Q59+Q59+Q60+Q61+Q62+Q63+Q64+Q65+Q66</f>
        <v>0.215</v>
      </c>
      <c r="R53" s="8">
        <v>0</v>
      </c>
      <c r="S53" s="8">
        <v>0</v>
      </c>
      <c r="T53" s="10">
        <f t="shared" si="10"/>
        <v>0.215</v>
      </c>
      <c r="U53" s="28">
        <v>0</v>
      </c>
      <c r="V53" s="18"/>
    </row>
    <row r="54" spans="1:22" ht="110.25" customHeight="1" x14ac:dyDescent="0.25">
      <c r="A54" s="46" t="s">
        <v>260</v>
      </c>
      <c r="B54" s="40" t="s">
        <v>220</v>
      </c>
      <c r="C54" s="41"/>
      <c r="D54" s="12">
        <v>0</v>
      </c>
      <c r="E54" s="12">
        <v>0</v>
      </c>
      <c r="F54" s="12">
        <v>0</v>
      </c>
      <c r="G54" s="12">
        <v>0</v>
      </c>
      <c r="H54" s="17">
        <f t="shared" si="3"/>
        <v>0</v>
      </c>
      <c r="I54" s="17">
        <f t="shared" si="4"/>
        <v>5.6000000000000001E-2</v>
      </c>
      <c r="J54" s="12">
        <v>0</v>
      </c>
      <c r="K54" s="13">
        <v>5.6000000000000001E-2</v>
      </c>
      <c r="L54" s="12">
        <v>0</v>
      </c>
      <c r="M54" s="42">
        <v>0</v>
      </c>
      <c r="N54" s="42">
        <v>0</v>
      </c>
      <c r="O54" s="42">
        <v>0</v>
      </c>
      <c r="P54" s="42">
        <f t="shared" si="40"/>
        <v>0</v>
      </c>
      <c r="Q54" s="42">
        <v>0</v>
      </c>
      <c r="R54" s="12">
        <v>0</v>
      </c>
      <c r="S54" s="12">
        <v>0</v>
      </c>
      <c r="T54" s="13">
        <f t="shared" si="10"/>
        <v>0</v>
      </c>
      <c r="U54" s="63">
        <v>0</v>
      </c>
      <c r="V54" s="21" t="s">
        <v>320</v>
      </c>
    </row>
    <row r="55" spans="1:22" ht="72" customHeight="1" x14ac:dyDescent="0.25">
      <c r="A55" s="46" t="s">
        <v>261</v>
      </c>
      <c r="B55" s="40" t="s">
        <v>234</v>
      </c>
      <c r="C55" s="41"/>
      <c r="D55" s="12">
        <v>0</v>
      </c>
      <c r="E55" s="12">
        <v>0</v>
      </c>
      <c r="F55" s="12">
        <v>0</v>
      </c>
      <c r="G55" s="12">
        <v>0</v>
      </c>
      <c r="H55" s="17">
        <f t="shared" si="3"/>
        <v>0</v>
      </c>
      <c r="I55" s="17">
        <f t="shared" si="4"/>
        <v>8.9999999999999993E-3</v>
      </c>
      <c r="J55" s="12">
        <v>0</v>
      </c>
      <c r="K55" s="13">
        <v>8.9999999999999993E-3</v>
      </c>
      <c r="L55" s="12">
        <v>0</v>
      </c>
      <c r="M55" s="42">
        <v>0</v>
      </c>
      <c r="N55" s="42">
        <v>0</v>
      </c>
      <c r="O55" s="42">
        <v>0</v>
      </c>
      <c r="P55" s="42">
        <f t="shared" si="40"/>
        <v>0</v>
      </c>
      <c r="Q55" s="42">
        <f t="shared" si="40"/>
        <v>0</v>
      </c>
      <c r="R55" s="12">
        <v>0</v>
      </c>
      <c r="S55" s="12">
        <v>0</v>
      </c>
      <c r="T55" s="13">
        <f t="shared" si="10"/>
        <v>0</v>
      </c>
      <c r="U55" s="63">
        <v>0</v>
      </c>
      <c r="V55" s="21" t="s">
        <v>320</v>
      </c>
    </row>
    <row r="56" spans="1:22" ht="74.25" customHeight="1" x14ac:dyDescent="0.25">
      <c r="A56" s="46" t="s">
        <v>262</v>
      </c>
      <c r="B56" s="40" t="s">
        <v>221</v>
      </c>
      <c r="C56" s="41"/>
      <c r="D56" s="12">
        <v>0</v>
      </c>
      <c r="E56" s="12">
        <v>0</v>
      </c>
      <c r="F56" s="12">
        <v>0</v>
      </c>
      <c r="G56" s="12">
        <v>0</v>
      </c>
      <c r="H56" s="17">
        <f t="shared" si="3"/>
        <v>0</v>
      </c>
      <c r="I56" s="17">
        <f t="shared" si="4"/>
        <v>0.16400000000000001</v>
      </c>
      <c r="J56" s="12">
        <v>0</v>
      </c>
      <c r="K56" s="13">
        <v>0.16400000000000001</v>
      </c>
      <c r="L56" s="12">
        <v>0</v>
      </c>
      <c r="M56" s="42">
        <v>0</v>
      </c>
      <c r="N56" s="42">
        <v>0</v>
      </c>
      <c r="O56" s="42">
        <v>0</v>
      </c>
      <c r="P56" s="42">
        <f t="shared" si="40"/>
        <v>0</v>
      </c>
      <c r="Q56" s="42">
        <f t="shared" si="40"/>
        <v>0</v>
      </c>
      <c r="R56" s="12">
        <v>0</v>
      </c>
      <c r="S56" s="12">
        <v>0</v>
      </c>
      <c r="T56" s="13">
        <f t="shared" si="10"/>
        <v>0</v>
      </c>
      <c r="U56" s="63">
        <v>0</v>
      </c>
      <c r="V56" s="21" t="s">
        <v>320</v>
      </c>
    </row>
    <row r="57" spans="1:22" ht="106.5" customHeight="1" x14ac:dyDescent="0.25">
      <c r="A57" s="46" t="s">
        <v>280</v>
      </c>
      <c r="B57" s="50" t="s">
        <v>278</v>
      </c>
      <c r="C57" s="41"/>
      <c r="D57" s="12">
        <v>0</v>
      </c>
      <c r="E57" s="12">
        <v>0</v>
      </c>
      <c r="F57" s="12">
        <v>0</v>
      </c>
      <c r="G57" s="12">
        <v>0</v>
      </c>
      <c r="H57" s="17">
        <f t="shared" si="3"/>
        <v>0</v>
      </c>
      <c r="I57" s="17">
        <f t="shared" si="4"/>
        <v>1.2999999999999999E-2</v>
      </c>
      <c r="J57" s="12">
        <v>0</v>
      </c>
      <c r="K57" s="12">
        <v>0</v>
      </c>
      <c r="L57" s="12">
        <v>0</v>
      </c>
      <c r="M57" s="42">
        <v>1.2999999999999999E-2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3">
        <f t="shared" si="10"/>
        <v>0</v>
      </c>
      <c r="U57" s="63">
        <v>0</v>
      </c>
      <c r="V57" s="21" t="s">
        <v>320</v>
      </c>
    </row>
    <row r="58" spans="1:22" ht="110.25" x14ac:dyDescent="0.25">
      <c r="A58" s="46" t="s">
        <v>284</v>
      </c>
      <c r="B58" s="51" t="s">
        <v>281</v>
      </c>
      <c r="C58" s="41"/>
      <c r="D58" s="13">
        <v>0</v>
      </c>
      <c r="E58" s="13">
        <v>0</v>
      </c>
      <c r="F58" s="13">
        <v>0</v>
      </c>
      <c r="G58" s="13">
        <v>0</v>
      </c>
      <c r="H58" s="17">
        <f t="shared" si="3"/>
        <v>0</v>
      </c>
      <c r="I58" s="17">
        <f t="shared" si="4"/>
        <v>0.54300000000000004</v>
      </c>
      <c r="J58" s="12">
        <v>0</v>
      </c>
      <c r="K58" s="12">
        <v>0</v>
      </c>
      <c r="L58" s="12">
        <v>0</v>
      </c>
      <c r="M58" s="42">
        <v>0</v>
      </c>
      <c r="N58" s="12">
        <v>0</v>
      </c>
      <c r="O58" s="13">
        <v>0.54300000000000004</v>
      </c>
      <c r="P58" s="12">
        <v>0</v>
      </c>
      <c r="Q58" s="12">
        <v>0</v>
      </c>
      <c r="R58" s="13">
        <v>0</v>
      </c>
      <c r="S58" s="13">
        <v>0</v>
      </c>
      <c r="T58" s="13">
        <f t="shared" si="10"/>
        <v>0</v>
      </c>
      <c r="U58" s="63">
        <v>0</v>
      </c>
      <c r="V58" s="21" t="s">
        <v>320</v>
      </c>
    </row>
    <row r="59" spans="1:22" ht="96" customHeight="1" x14ac:dyDescent="0.25">
      <c r="A59" s="46" t="s">
        <v>285</v>
      </c>
      <c r="B59" s="51" t="s">
        <v>282</v>
      </c>
      <c r="C59" s="41"/>
      <c r="D59" s="13">
        <v>0</v>
      </c>
      <c r="E59" s="13">
        <v>0</v>
      </c>
      <c r="F59" s="13">
        <v>0</v>
      </c>
      <c r="G59" s="13">
        <v>0</v>
      </c>
      <c r="H59" s="17">
        <f t="shared" si="3"/>
        <v>0</v>
      </c>
      <c r="I59" s="17">
        <f t="shared" si="4"/>
        <v>0.215</v>
      </c>
      <c r="J59" s="12">
        <v>0</v>
      </c>
      <c r="K59" s="12">
        <v>0</v>
      </c>
      <c r="L59" s="12">
        <v>0</v>
      </c>
      <c r="M59" s="42">
        <v>0</v>
      </c>
      <c r="N59" s="12">
        <v>0</v>
      </c>
      <c r="O59" s="13">
        <v>0.215</v>
      </c>
      <c r="P59" s="12">
        <v>0</v>
      </c>
      <c r="Q59" s="12">
        <v>0</v>
      </c>
      <c r="R59" s="13">
        <v>0</v>
      </c>
      <c r="S59" s="13">
        <v>0</v>
      </c>
      <c r="T59" s="13">
        <f t="shared" si="10"/>
        <v>0</v>
      </c>
      <c r="U59" s="63">
        <v>0</v>
      </c>
      <c r="V59" s="21" t="s">
        <v>320</v>
      </c>
    </row>
    <row r="60" spans="1:22" ht="110.25" x14ac:dyDescent="0.25">
      <c r="A60" s="46" t="s">
        <v>286</v>
      </c>
      <c r="B60" s="51" t="s">
        <v>283</v>
      </c>
      <c r="C60" s="41"/>
      <c r="D60" s="13">
        <v>0</v>
      </c>
      <c r="E60" s="13">
        <v>0</v>
      </c>
      <c r="F60" s="13">
        <v>0</v>
      </c>
      <c r="G60" s="13">
        <v>0</v>
      </c>
      <c r="H60" s="17">
        <f t="shared" si="3"/>
        <v>0</v>
      </c>
      <c r="I60" s="17">
        <f t="shared" si="4"/>
        <v>1.7999999999999999E-2</v>
      </c>
      <c r="J60" s="12">
        <v>0</v>
      </c>
      <c r="K60" s="12">
        <v>0</v>
      </c>
      <c r="L60" s="12">
        <v>0</v>
      </c>
      <c r="M60" s="42">
        <v>0</v>
      </c>
      <c r="N60" s="12">
        <v>0</v>
      </c>
      <c r="O60" s="13">
        <v>1.7999999999999999E-2</v>
      </c>
      <c r="P60" s="12">
        <v>0</v>
      </c>
      <c r="Q60" s="12">
        <v>0</v>
      </c>
      <c r="R60" s="13">
        <v>0</v>
      </c>
      <c r="S60" s="13">
        <v>0</v>
      </c>
      <c r="T60" s="13">
        <f t="shared" si="10"/>
        <v>0</v>
      </c>
      <c r="U60" s="63">
        <v>0</v>
      </c>
      <c r="V60" s="21" t="s">
        <v>320</v>
      </c>
    </row>
    <row r="61" spans="1:22" ht="110.25" x14ac:dyDescent="0.25">
      <c r="A61" s="46" t="s">
        <v>287</v>
      </c>
      <c r="B61" s="51" t="s">
        <v>289</v>
      </c>
      <c r="C61" s="41"/>
      <c r="D61" s="13">
        <v>0</v>
      </c>
      <c r="E61" s="13">
        <v>0</v>
      </c>
      <c r="F61" s="13">
        <v>0</v>
      </c>
      <c r="G61" s="13">
        <v>0</v>
      </c>
      <c r="H61" s="17">
        <f t="shared" si="3"/>
        <v>0</v>
      </c>
      <c r="I61" s="17">
        <f t="shared" si="4"/>
        <v>4.7E-2</v>
      </c>
      <c r="J61" s="12">
        <v>0</v>
      </c>
      <c r="K61" s="12">
        <v>0</v>
      </c>
      <c r="L61" s="12">
        <v>0</v>
      </c>
      <c r="M61" s="42">
        <v>0</v>
      </c>
      <c r="N61" s="12">
        <v>0</v>
      </c>
      <c r="O61" s="13">
        <v>4.7E-2</v>
      </c>
      <c r="P61" s="12">
        <v>0</v>
      </c>
      <c r="Q61" s="12">
        <v>0</v>
      </c>
      <c r="R61" s="13">
        <v>0</v>
      </c>
      <c r="S61" s="13">
        <v>0</v>
      </c>
      <c r="T61" s="13">
        <f t="shared" si="10"/>
        <v>0</v>
      </c>
      <c r="U61" s="63">
        <v>0</v>
      </c>
      <c r="V61" s="21" t="s">
        <v>320</v>
      </c>
    </row>
    <row r="62" spans="1:22" ht="110.25" x14ac:dyDescent="0.25">
      <c r="A62" s="46" t="s">
        <v>307</v>
      </c>
      <c r="B62" s="54" t="s">
        <v>295</v>
      </c>
      <c r="C62" s="41"/>
      <c r="D62" s="13">
        <v>0</v>
      </c>
      <c r="E62" s="13">
        <v>0</v>
      </c>
      <c r="F62" s="13">
        <v>0</v>
      </c>
      <c r="G62" s="13">
        <v>0</v>
      </c>
      <c r="H62" s="17">
        <f t="shared" si="3"/>
        <v>0</v>
      </c>
      <c r="I62" s="17">
        <f t="shared" si="4"/>
        <v>6.5000000000000002E-2</v>
      </c>
      <c r="J62" s="12">
        <v>0</v>
      </c>
      <c r="K62" s="13">
        <v>0</v>
      </c>
      <c r="L62" s="12">
        <v>0</v>
      </c>
      <c r="M62" s="13">
        <v>0</v>
      </c>
      <c r="N62" s="12">
        <v>0</v>
      </c>
      <c r="O62" s="13">
        <v>0</v>
      </c>
      <c r="P62" s="12">
        <v>0</v>
      </c>
      <c r="Q62" s="12">
        <v>6.5000000000000002E-2</v>
      </c>
      <c r="R62" s="13">
        <v>0</v>
      </c>
      <c r="S62" s="13">
        <v>0</v>
      </c>
      <c r="T62" s="13">
        <f t="shared" si="10"/>
        <v>6.5000000000000002E-2</v>
      </c>
      <c r="U62" s="63">
        <v>0</v>
      </c>
      <c r="V62" s="21" t="s">
        <v>320</v>
      </c>
    </row>
    <row r="63" spans="1:22" ht="110.25" x14ac:dyDescent="0.25">
      <c r="A63" s="46" t="s">
        <v>308</v>
      </c>
      <c r="B63" s="52" t="s">
        <v>296</v>
      </c>
      <c r="C63" s="41"/>
      <c r="D63" s="13">
        <v>0</v>
      </c>
      <c r="E63" s="13">
        <v>0</v>
      </c>
      <c r="F63" s="13">
        <v>0</v>
      </c>
      <c r="G63" s="13">
        <v>0</v>
      </c>
      <c r="H63" s="17">
        <f t="shared" si="3"/>
        <v>0</v>
      </c>
      <c r="I63" s="17">
        <f t="shared" si="4"/>
        <v>5.8999999999999997E-2</v>
      </c>
      <c r="J63" s="12">
        <v>0</v>
      </c>
      <c r="K63" s="13">
        <v>0</v>
      </c>
      <c r="L63" s="12">
        <v>0</v>
      </c>
      <c r="M63" s="13">
        <v>0</v>
      </c>
      <c r="N63" s="12">
        <v>0</v>
      </c>
      <c r="O63" s="13">
        <v>0</v>
      </c>
      <c r="P63" s="12">
        <v>0</v>
      </c>
      <c r="Q63" s="12">
        <v>5.8999999999999997E-2</v>
      </c>
      <c r="R63" s="13">
        <v>0</v>
      </c>
      <c r="S63" s="13">
        <v>0</v>
      </c>
      <c r="T63" s="13">
        <f t="shared" si="10"/>
        <v>5.8999999999999997E-2</v>
      </c>
      <c r="U63" s="63">
        <v>0</v>
      </c>
      <c r="V63" s="21" t="s">
        <v>320</v>
      </c>
    </row>
    <row r="64" spans="1:22" ht="110.25" x14ac:dyDescent="0.25">
      <c r="A64" s="46" t="s">
        <v>309</v>
      </c>
      <c r="B64" s="54" t="s">
        <v>300</v>
      </c>
      <c r="C64" s="41"/>
      <c r="D64" s="13">
        <v>0</v>
      </c>
      <c r="E64" s="13">
        <v>0</v>
      </c>
      <c r="F64" s="13">
        <v>0</v>
      </c>
      <c r="G64" s="13">
        <v>0</v>
      </c>
      <c r="H64" s="17">
        <f t="shared" si="3"/>
        <v>0</v>
      </c>
      <c r="I64" s="17">
        <f t="shared" si="4"/>
        <v>3.7999999999999999E-2</v>
      </c>
      <c r="J64" s="12">
        <v>0</v>
      </c>
      <c r="K64" s="13">
        <v>0</v>
      </c>
      <c r="L64" s="12">
        <v>0</v>
      </c>
      <c r="M64" s="13">
        <v>0</v>
      </c>
      <c r="N64" s="12">
        <v>0</v>
      </c>
      <c r="O64" s="13">
        <v>0</v>
      </c>
      <c r="P64" s="12">
        <v>0</v>
      </c>
      <c r="Q64" s="12">
        <v>3.7999999999999999E-2</v>
      </c>
      <c r="R64" s="13">
        <v>0</v>
      </c>
      <c r="S64" s="13">
        <v>0</v>
      </c>
      <c r="T64" s="13">
        <f t="shared" si="10"/>
        <v>3.7999999999999999E-2</v>
      </c>
      <c r="U64" s="63">
        <v>0</v>
      </c>
      <c r="V64" s="21" t="s">
        <v>320</v>
      </c>
    </row>
    <row r="65" spans="1:22" ht="110.25" x14ac:dyDescent="0.25">
      <c r="A65" s="46" t="s">
        <v>310</v>
      </c>
      <c r="B65" s="52" t="s">
        <v>301</v>
      </c>
      <c r="C65" s="41"/>
      <c r="D65" s="13">
        <v>0</v>
      </c>
      <c r="E65" s="13">
        <v>0</v>
      </c>
      <c r="F65" s="13">
        <v>0</v>
      </c>
      <c r="G65" s="13">
        <v>0</v>
      </c>
      <c r="H65" s="17">
        <f t="shared" si="3"/>
        <v>0</v>
      </c>
      <c r="I65" s="17">
        <f t="shared" si="4"/>
        <v>2.8000000000000001E-2</v>
      </c>
      <c r="J65" s="12">
        <v>0</v>
      </c>
      <c r="K65" s="13">
        <v>0</v>
      </c>
      <c r="L65" s="12">
        <v>0</v>
      </c>
      <c r="M65" s="13">
        <v>0</v>
      </c>
      <c r="N65" s="12">
        <v>0</v>
      </c>
      <c r="O65" s="13">
        <v>0</v>
      </c>
      <c r="P65" s="12">
        <v>0</v>
      </c>
      <c r="Q65" s="12">
        <v>2.8000000000000001E-2</v>
      </c>
      <c r="R65" s="13">
        <v>0</v>
      </c>
      <c r="S65" s="13">
        <v>0</v>
      </c>
      <c r="T65" s="13">
        <f t="shared" si="10"/>
        <v>2.8000000000000001E-2</v>
      </c>
      <c r="U65" s="63">
        <v>0</v>
      </c>
      <c r="V65" s="21" t="s">
        <v>320</v>
      </c>
    </row>
    <row r="66" spans="1:22" ht="110.25" x14ac:dyDescent="0.25">
      <c r="A66" s="46" t="s">
        <v>311</v>
      </c>
      <c r="B66" s="52" t="s">
        <v>303</v>
      </c>
      <c r="C66" s="41"/>
      <c r="D66" s="13">
        <v>0</v>
      </c>
      <c r="E66" s="13">
        <v>0</v>
      </c>
      <c r="F66" s="13">
        <v>0</v>
      </c>
      <c r="G66" s="13">
        <v>0</v>
      </c>
      <c r="H66" s="17">
        <f t="shared" si="3"/>
        <v>0</v>
      </c>
      <c r="I66" s="17">
        <f t="shared" si="4"/>
        <v>2.5000000000000001E-2</v>
      </c>
      <c r="J66" s="12">
        <v>0</v>
      </c>
      <c r="K66" s="13">
        <v>0</v>
      </c>
      <c r="L66" s="12">
        <v>0</v>
      </c>
      <c r="M66" s="13">
        <v>0</v>
      </c>
      <c r="N66" s="12">
        <v>0</v>
      </c>
      <c r="O66" s="13">
        <v>0</v>
      </c>
      <c r="P66" s="12">
        <v>0</v>
      </c>
      <c r="Q66" s="12">
        <v>2.5000000000000001E-2</v>
      </c>
      <c r="R66" s="13">
        <v>0</v>
      </c>
      <c r="S66" s="13">
        <v>0</v>
      </c>
      <c r="T66" s="13">
        <f t="shared" si="10"/>
        <v>2.5000000000000001E-2</v>
      </c>
      <c r="U66" s="63">
        <v>0</v>
      </c>
      <c r="V66" s="21" t="s">
        <v>320</v>
      </c>
    </row>
    <row r="67" spans="1:22" s="6" customFormat="1" ht="63" x14ac:dyDescent="0.25">
      <c r="A67" s="45" t="s">
        <v>113</v>
      </c>
      <c r="B67" s="11" t="s">
        <v>114</v>
      </c>
      <c r="C67" s="35" t="s">
        <v>80</v>
      </c>
      <c r="D67" s="8">
        <v>0</v>
      </c>
      <c r="E67" s="8">
        <v>0</v>
      </c>
      <c r="F67" s="8">
        <v>0</v>
      </c>
      <c r="G67" s="8">
        <v>0</v>
      </c>
      <c r="H67" s="7">
        <f t="shared" si="3"/>
        <v>0</v>
      </c>
      <c r="I67" s="7">
        <f t="shared" si="4"/>
        <v>0</v>
      </c>
      <c r="J67" s="7">
        <v>0</v>
      </c>
      <c r="K67" s="7">
        <v>0</v>
      </c>
      <c r="L67" s="8">
        <v>0</v>
      </c>
      <c r="M67" s="36">
        <v>0</v>
      </c>
      <c r="N67" s="36">
        <v>0</v>
      </c>
      <c r="O67" s="36">
        <f t="shared" ref="O67:Q68" si="41">O73</f>
        <v>0</v>
      </c>
      <c r="P67" s="36">
        <f t="shared" si="41"/>
        <v>0</v>
      </c>
      <c r="Q67" s="36">
        <f t="shared" si="41"/>
        <v>0</v>
      </c>
      <c r="R67" s="8">
        <v>0</v>
      </c>
      <c r="S67" s="8">
        <v>0</v>
      </c>
      <c r="T67" s="10">
        <f t="shared" si="10"/>
        <v>0</v>
      </c>
      <c r="U67" s="28">
        <v>0</v>
      </c>
      <c r="V67" s="18"/>
    </row>
    <row r="68" spans="1:22" s="6" customFormat="1" ht="76.5" customHeight="1" x14ac:dyDescent="0.25">
      <c r="A68" s="45" t="s">
        <v>115</v>
      </c>
      <c r="B68" s="15" t="s">
        <v>116</v>
      </c>
      <c r="C68" s="35" t="s">
        <v>80</v>
      </c>
      <c r="D68" s="8">
        <v>0</v>
      </c>
      <c r="E68" s="8">
        <v>0</v>
      </c>
      <c r="F68" s="8">
        <v>0</v>
      </c>
      <c r="G68" s="8">
        <v>0</v>
      </c>
      <c r="H68" s="7">
        <f t="shared" si="3"/>
        <v>0</v>
      </c>
      <c r="I68" s="7">
        <f t="shared" si="4"/>
        <v>0</v>
      </c>
      <c r="J68" s="7">
        <v>0</v>
      </c>
      <c r="K68" s="7">
        <v>0</v>
      </c>
      <c r="L68" s="8">
        <v>0</v>
      </c>
      <c r="M68" s="36">
        <f t="shared" ref="M68" si="42">M74</f>
        <v>0</v>
      </c>
      <c r="N68" s="36">
        <v>0</v>
      </c>
      <c r="O68" s="36">
        <f t="shared" si="41"/>
        <v>0</v>
      </c>
      <c r="P68" s="36">
        <f t="shared" si="41"/>
        <v>0</v>
      </c>
      <c r="Q68" s="36">
        <f t="shared" si="41"/>
        <v>0</v>
      </c>
      <c r="R68" s="8">
        <v>0</v>
      </c>
      <c r="S68" s="8">
        <v>0</v>
      </c>
      <c r="T68" s="10">
        <f t="shared" si="10"/>
        <v>0</v>
      </c>
      <c r="U68" s="28">
        <v>0</v>
      </c>
      <c r="V68" s="18"/>
    </row>
    <row r="69" spans="1:22" s="6" customFormat="1" ht="110.25" x14ac:dyDescent="0.25">
      <c r="A69" s="45" t="s">
        <v>117</v>
      </c>
      <c r="B69" s="15" t="s">
        <v>118</v>
      </c>
      <c r="C69" s="35" t="s">
        <v>80</v>
      </c>
      <c r="D69" s="8">
        <v>0</v>
      </c>
      <c r="E69" s="8">
        <v>0</v>
      </c>
      <c r="F69" s="8">
        <v>0</v>
      </c>
      <c r="G69" s="8">
        <v>0</v>
      </c>
      <c r="H69" s="7">
        <f t="shared" si="3"/>
        <v>0</v>
      </c>
      <c r="I69" s="7">
        <f t="shared" si="4"/>
        <v>0</v>
      </c>
      <c r="J69" s="7">
        <v>0</v>
      </c>
      <c r="K69" s="7">
        <v>0</v>
      </c>
      <c r="L69" s="8">
        <v>0</v>
      </c>
      <c r="M69" s="36">
        <f>M76</f>
        <v>0</v>
      </c>
      <c r="N69" s="36">
        <v>0</v>
      </c>
      <c r="O69" s="36">
        <f>O76</f>
        <v>0</v>
      </c>
      <c r="P69" s="36">
        <f t="shared" ref="P69:Q70" si="43">P76</f>
        <v>0</v>
      </c>
      <c r="Q69" s="36">
        <f t="shared" si="43"/>
        <v>0</v>
      </c>
      <c r="R69" s="8">
        <v>0</v>
      </c>
      <c r="S69" s="8">
        <v>0</v>
      </c>
      <c r="T69" s="10">
        <f t="shared" si="10"/>
        <v>0</v>
      </c>
      <c r="U69" s="28">
        <v>0</v>
      </c>
      <c r="V69" s="18"/>
    </row>
    <row r="70" spans="1:22" s="6" customFormat="1" ht="126" x14ac:dyDescent="0.25">
      <c r="A70" s="45" t="s">
        <v>119</v>
      </c>
      <c r="B70" s="15" t="s">
        <v>120</v>
      </c>
      <c r="C70" s="35" t="s">
        <v>80</v>
      </c>
      <c r="D70" s="8">
        <v>0</v>
      </c>
      <c r="E70" s="8">
        <v>0</v>
      </c>
      <c r="F70" s="8">
        <v>0</v>
      </c>
      <c r="G70" s="8">
        <v>0</v>
      </c>
      <c r="H70" s="7">
        <f t="shared" si="3"/>
        <v>0.58399999999999996</v>
      </c>
      <c r="I70" s="7">
        <f t="shared" si="4"/>
        <v>0.41699999999999998</v>
      </c>
      <c r="J70" s="8">
        <f t="shared" ref="J70" si="44">J71+J72+J73+J74</f>
        <v>0</v>
      </c>
      <c r="K70" s="8">
        <f t="shared" ref="K70" si="45">K71+K72+K73+K74</f>
        <v>3.0000000000000001E-3</v>
      </c>
      <c r="L70" s="8">
        <f>L71+L72+L73</f>
        <v>0.432</v>
      </c>
      <c r="M70" s="36">
        <f>M71+M72+M73+M74</f>
        <v>0.28499999999999998</v>
      </c>
      <c r="N70" s="36">
        <f>N71+N72</f>
        <v>0.152</v>
      </c>
      <c r="O70" s="8">
        <f>O71+O72+O73+O74</f>
        <v>9.2999999999999999E-2</v>
      </c>
      <c r="P70" s="36">
        <f t="shared" si="43"/>
        <v>0</v>
      </c>
      <c r="Q70" s="36">
        <f>Q75</f>
        <v>3.5999999999999997E-2</v>
      </c>
      <c r="R70" s="8">
        <v>0</v>
      </c>
      <c r="S70" s="8">
        <v>0</v>
      </c>
      <c r="T70" s="10">
        <f t="shared" si="10"/>
        <v>3.5999999999999997E-2</v>
      </c>
      <c r="U70" s="28">
        <v>0</v>
      </c>
      <c r="V70" s="18"/>
    </row>
    <row r="71" spans="1:22" ht="113.25" customHeight="1" x14ac:dyDescent="0.25">
      <c r="A71" s="46" t="s">
        <v>121</v>
      </c>
      <c r="B71" s="16" t="s">
        <v>122</v>
      </c>
      <c r="C71" s="41" t="s">
        <v>168</v>
      </c>
      <c r="D71" s="12">
        <v>0</v>
      </c>
      <c r="E71" s="12">
        <v>0</v>
      </c>
      <c r="F71" s="12">
        <v>0</v>
      </c>
      <c r="G71" s="12">
        <v>0</v>
      </c>
      <c r="H71" s="17">
        <f t="shared" si="3"/>
        <v>0.10199999999999999</v>
      </c>
      <c r="I71" s="17">
        <f t="shared" si="4"/>
        <v>3.4000000000000002E-2</v>
      </c>
      <c r="J71" s="13">
        <v>0</v>
      </c>
      <c r="K71" s="13">
        <v>0</v>
      </c>
      <c r="L71" s="17">
        <v>0</v>
      </c>
      <c r="M71" s="42">
        <v>0</v>
      </c>
      <c r="N71" s="17">
        <v>0.10199999999999999</v>
      </c>
      <c r="O71" s="13">
        <v>3.4000000000000002E-2</v>
      </c>
      <c r="P71" s="42">
        <v>0</v>
      </c>
      <c r="Q71" s="42">
        <f t="shared" ref="Q71:Q74" si="46">Q78</f>
        <v>0</v>
      </c>
      <c r="R71" s="12">
        <v>0</v>
      </c>
      <c r="S71" s="12">
        <v>0</v>
      </c>
      <c r="T71" s="13">
        <f t="shared" si="10"/>
        <v>0</v>
      </c>
      <c r="U71" s="63">
        <v>0</v>
      </c>
      <c r="V71" s="19"/>
    </row>
    <row r="72" spans="1:22" ht="65.25" customHeight="1" x14ac:dyDescent="0.25">
      <c r="A72" s="46" t="s">
        <v>123</v>
      </c>
      <c r="B72" s="16" t="s">
        <v>124</v>
      </c>
      <c r="C72" s="41" t="s">
        <v>169</v>
      </c>
      <c r="D72" s="12">
        <v>0</v>
      </c>
      <c r="E72" s="12">
        <f t="shared" ref="E72:G72" si="47">E77</f>
        <v>0</v>
      </c>
      <c r="F72" s="12">
        <f t="shared" si="47"/>
        <v>0</v>
      </c>
      <c r="G72" s="12">
        <f t="shared" si="47"/>
        <v>0</v>
      </c>
      <c r="H72" s="17">
        <f t="shared" si="3"/>
        <v>0.05</v>
      </c>
      <c r="I72" s="17">
        <f t="shared" si="4"/>
        <v>5.8999999999999997E-2</v>
      </c>
      <c r="J72" s="12">
        <v>0</v>
      </c>
      <c r="K72" s="13">
        <v>0</v>
      </c>
      <c r="L72" s="17">
        <v>0</v>
      </c>
      <c r="M72" s="42">
        <v>0</v>
      </c>
      <c r="N72" s="17">
        <v>0.05</v>
      </c>
      <c r="O72" s="13">
        <v>5.8999999999999997E-2</v>
      </c>
      <c r="P72" s="42">
        <v>0</v>
      </c>
      <c r="Q72" s="42">
        <f t="shared" si="46"/>
        <v>0</v>
      </c>
      <c r="R72" s="12">
        <v>0</v>
      </c>
      <c r="S72" s="12">
        <v>0</v>
      </c>
      <c r="T72" s="13">
        <f t="shared" si="10"/>
        <v>0</v>
      </c>
      <c r="U72" s="63">
        <v>0</v>
      </c>
      <c r="V72" s="19"/>
    </row>
    <row r="73" spans="1:22" ht="93.75" customHeight="1" x14ac:dyDescent="0.25">
      <c r="A73" s="46" t="s">
        <v>217</v>
      </c>
      <c r="B73" s="16" t="s">
        <v>125</v>
      </c>
      <c r="C73" s="41" t="s">
        <v>170</v>
      </c>
      <c r="D73" s="12">
        <v>0</v>
      </c>
      <c r="E73" s="12">
        <v>0</v>
      </c>
      <c r="F73" s="12">
        <v>0</v>
      </c>
      <c r="G73" s="12">
        <v>0</v>
      </c>
      <c r="H73" s="17">
        <f t="shared" si="3"/>
        <v>0.432</v>
      </c>
      <c r="I73" s="17">
        <f t="shared" si="4"/>
        <v>0.28499999999999998</v>
      </c>
      <c r="J73" s="12">
        <v>0</v>
      </c>
      <c r="K73" s="13">
        <v>0</v>
      </c>
      <c r="L73" s="17">
        <v>0.432</v>
      </c>
      <c r="M73" s="42">
        <v>0.28499999999999998</v>
      </c>
      <c r="N73" s="42">
        <v>0</v>
      </c>
      <c r="O73" s="42">
        <f>O80</f>
        <v>0</v>
      </c>
      <c r="P73" s="42">
        <f t="shared" ref="P73:P74" si="48">P80</f>
        <v>0</v>
      </c>
      <c r="Q73" s="42">
        <f t="shared" si="46"/>
        <v>0</v>
      </c>
      <c r="R73" s="12">
        <v>0</v>
      </c>
      <c r="S73" s="12">
        <v>0</v>
      </c>
      <c r="T73" s="13">
        <f t="shared" si="10"/>
        <v>0</v>
      </c>
      <c r="U73" s="63">
        <v>0</v>
      </c>
      <c r="V73" s="19"/>
    </row>
    <row r="74" spans="1:22" ht="102.75" customHeight="1" x14ac:dyDescent="0.25">
      <c r="A74" s="46" t="s">
        <v>218</v>
      </c>
      <c r="B74" s="16" t="s">
        <v>219</v>
      </c>
      <c r="C74" s="41" t="s">
        <v>171</v>
      </c>
      <c r="D74" s="12">
        <v>0</v>
      </c>
      <c r="E74" s="12">
        <v>0</v>
      </c>
      <c r="F74" s="12">
        <v>0</v>
      </c>
      <c r="G74" s="12">
        <v>0</v>
      </c>
      <c r="H74" s="17">
        <f t="shared" si="3"/>
        <v>0</v>
      </c>
      <c r="I74" s="17">
        <f t="shared" si="4"/>
        <v>3.0000000000000001E-3</v>
      </c>
      <c r="J74" s="12">
        <v>0</v>
      </c>
      <c r="K74" s="13">
        <v>3.0000000000000001E-3</v>
      </c>
      <c r="L74" s="12">
        <v>0</v>
      </c>
      <c r="M74" s="42">
        <f>M81</f>
        <v>0</v>
      </c>
      <c r="N74" s="42">
        <v>0</v>
      </c>
      <c r="O74" s="42">
        <f>O81</f>
        <v>0</v>
      </c>
      <c r="P74" s="42">
        <f t="shared" si="48"/>
        <v>0</v>
      </c>
      <c r="Q74" s="42">
        <f t="shared" si="46"/>
        <v>0</v>
      </c>
      <c r="R74" s="12">
        <v>0</v>
      </c>
      <c r="S74" s="12">
        <v>0</v>
      </c>
      <c r="T74" s="13">
        <f t="shared" si="10"/>
        <v>0</v>
      </c>
      <c r="U74" s="63">
        <v>0</v>
      </c>
      <c r="V74" s="19"/>
    </row>
    <row r="75" spans="1:22" ht="78.75" customHeight="1" x14ac:dyDescent="0.25">
      <c r="A75" s="46" t="s">
        <v>306</v>
      </c>
      <c r="B75" s="16" t="s">
        <v>305</v>
      </c>
      <c r="C75" s="41"/>
      <c r="D75" s="12">
        <v>0</v>
      </c>
      <c r="E75" s="12">
        <v>0</v>
      </c>
      <c r="F75" s="12">
        <v>0</v>
      </c>
      <c r="G75" s="12">
        <v>0</v>
      </c>
      <c r="H75" s="17">
        <f t="shared" si="3"/>
        <v>0</v>
      </c>
      <c r="I75" s="17">
        <f t="shared" si="4"/>
        <v>3.5999999999999997E-2</v>
      </c>
      <c r="J75" s="12">
        <v>0</v>
      </c>
      <c r="K75" s="13">
        <v>0</v>
      </c>
      <c r="L75" s="1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3.5999999999999997E-2</v>
      </c>
      <c r="R75" s="12">
        <v>0</v>
      </c>
      <c r="S75" s="12">
        <v>0</v>
      </c>
      <c r="T75" s="13">
        <f t="shared" si="10"/>
        <v>3.5999999999999997E-2</v>
      </c>
      <c r="U75" s="63">
        <v>0</v>
      </c>
      <c r="V75" s="21" t="s">
        <v>320</v>
      </c>
    </row>
    <row r="76" spans="1:22" s="6" customFormat="1" ht="59.25" customHeight="1" x14ac:dyDescent="0.25">
      <c r="A76" s="45" t="s">
        <v>16</v>
      </c>
      <c r="B76" s="15" t="s">
        <v>126</v>
      </c>
      <c r="C76" s="35" t="s">
        <v>80</v>
      </c>
      <c r="D76" s="8">
        <v>0</v>
      </c>
      <c r="E76" s="8">
        <v>0</v>
      </c>
      <c r="F76" s="8">
        <v>0</v>
      </c>
      <c r="G76" s="8">
        <v>0</v>
      </c>
      <c r="H76" s="7">
        <f t="shared" si="3"/>
        <v>0</v>
      </c>
      <c r="I76" s="7">
        <f t="shared" si="4"/>
        <v>0</v>
      </c>
      <c r="J76" s="7">
        <v>0</v>
      </c>
      <c r="K76" s="7">
        <v>0</v>
      </c>
      <c r="L76" s="8">
        <v>0</v>
      </c>
      <c r="M76" s="36">
        <f t="shared" ref="M76:M77" si="49">M82</f>
        <v>0</v>
      </c>
      <c r="N76" s="7">
        <v>0</v>
      </c>
      <c r="O76" s="36">
        <f t="shared" ref="O76:Q77" si="50">O82</f>
        <v>0</v>
      </c>
      <c r="P76" s="36">
        <f t="shared" si="50"/>
        <v>0</v>
      </c>
      <c r="Q76" s="36">
        <f t="shared" si="50"/>
        <v>0</v>
      </c>
      <c r="R76" s="8">
        <v>0</v>
      </c>
      <c r="S76" s="8">
        <v>0</v>
      </c>
      <c r="T76" s="10">
        <f t="shared" si="10"/>
        <v>0</v>
      </c>
      <c r="U76" s="28">
        <v>0</v>
      </c>
      <c r="V76" s="18"/>
    </row>
    <row r="77" spans="1:22" s="6" customFormat="1" ht="96.75" customHeight="1" x14ac:dyDescent="0.25">
      <c r="A77" s="45" t="s">
        <v>17</v>
      </c>
      <c r="B77" s="15" t="s">
        <v>37</v>
      </c>
      <c r="C77" s="35" t="s">
        <v>80</v>
      </c>
      <c r="D77" s="8">
        <v>0</v>
      </c>
      <c r="E77" s="8">
        <f>E89</f>
        <v>0</v>
      </c>
      <c r="F77" s="8">
        <f t="shared" ref="F77:G77" si="51">F89</f>
        <v>0</v>
      </c>
      <c r="G77" s="8">
        <f t="shared" si="51"/>
        <v>0</v>
      </c>
      <c r="H77" s="7">
        <f t="shared" si="3"/>
        <v>0</v>
      </c>
      <c r="I77" s="7">
        <f t="shared" si="4"/>
        <v>8.4517000000000007</v>
      </c>
      <c r="J77" s="7">
        <v>0</v>
      </c>
      <c r="K77" s="36">
        <f t="shared" ref="K77" si="52">K83</f>
        <v>1.0389999999999999</v>
      </c>
      <c r="L77" s="8">
        <v>0</v>
      </c>
      <c r="M77" s="36">
        <f t="shared" si="49"/>
        <v>2.6930000000000001</v>
      </c>
      <c r="N77" s="7">
        <v>0</v>
      </c>
      <c r="O77" s="36">
        <f t="shared" si="50"/>
        <v>4.7197000000000005</v>
      </c>
      <c r="P77" s="36">
        <v>0</v>
      </c>
      <c r="Q77" s="36">
        <v>0</v>
      </c>
      <c r="R77" s="8">
        <v>0</v>
      </c>
      <c r="S77" s="8">
        <v>0</v>
      </c>
      <c r="T77" s="10">
        <f t="shared" si="10"/>
        <v>0</v>
      </c>
      <c r="U77" s="28">
        <v>0</v>
      </c>
      <c r="V77" s="18"/>
    </row>
    <row r="78" spans="1:22" s="6" customFormat="1" ht="61.5" customHeight="1" x14ac:dyDescent="0.25">
      <c r="A78" s="45" t="s">
        <v>18</v>
      </c>
      <c r="B78" s="15" t="s">
        <v>127</v>
      </c>
      <c r="C78" s="35" t="s">
        <v>80</v>
      </c>
      <c r="D78" s="8">
        <v>0</v>
      </c>
      <c r="E78" s="8">
        <v>0</v>
      </c>
      <c r="F78" s="8">
        <v>0</v>
      </c>
      <c r="G78" s="8">
        <v>0</v>
      </c>
      <c r="H78" s="7">
        <f t="shared" si="3"/>
        <v>0</v>
      </c>
      <c r="I78" s="7">
        <f t="shared" si="4"/>
        <v>0</v>
      </c>
      <c r="J78" s="7">
        <v>0</v>
      </c>
      <c r="K78" s="7">
        <v>0</v>
      </c>
      <c r="L78" s="8">
        <v>0</v>
      </c>
      <c r="M78" s="36">
        <v>0</v>
      </c>
      <c r="N78" s="7">
        <v>0</v>
      </c>
      <c r="O78" s="36">
        <v>0</v>
      </c>
      <c r="P78" s="36">
        <v>0</v>
      </c>
      <c r="Q78" s="36">
        <v>0</v>
      </c>
      <c r="R78" s="8">
        <v>0</v>
      </c>
      <c r="S78" s="8">
        <v>0</v>
      </c>
      <c r="T78" s="10">
        <f t="shared" si="10"/>
        <v>0</v>
      </c>
      <c r="U78" s="28">
        <v>0</v>
      </c>
      <c r="V78" s="18"/>
    </row>
    <row r="79" spans="1:22" s="6" customFormat="1" ht="106.5" customHeight="1" x14ac:dyDescent="0.25">
      <c r="A79" s="45" t="s">
        <v>19</v>
      </c>
      <c r="B79" s="15" t="s">
        <v>128</v>
      </c>
      <c r="C79" s="35" t="s">
        <v>80</v>
      </c>
      <c r="D79" s="8">
        <v>0</v>
      </c>
      <c r="E79" s="8">
        <v>0</v>
      </c>
      <c r="F79" s="8">
        <v>0</v>
      </c>
      <c r="G79" s="8">
        <v>0</v>
      </c>
      <c r="H79" s="7">
        <f t="shared" si="3"/>
        <v>0</v>
      </c>
      <c r="I79" s="7">
        <f t="shared" si="4"/>
        <v>0</v>
      </c>
      <c r="J79" s="7">
        <v>0</v>
      </c>
      <c r="K79" s="7">
        <v>0</v>
      </c>
      <c r="L79" s="8">
        <v>0</v>
      </c>
      <c r="M79" s="36">
        <f t="shared" ref="M79:M82" si="53">M85</f>
        <v>0</v>
      </c>
      <c r="N79" s="7">
        <v>0</v>
      </c>
      <c r="O79" s="36">
        <f t="shared" ref="O79:Q82" si="54">O85</f>
        <v>0</v>
      </c>
      <c r="P79" s="36">
        <v>0</v>
      </c>
      <c r="Q79" s="36">
        <v>0</v>
      </c>
      <c r="R79" s="8">
        <v>0</v>
      </c>
      <c r="S79" s="8">
        <v>0</v>
      </c>
      <c r="T79" s="10">
        <f t="shared" si="10"/>
        <v>0</v>
      </c>
      <c r="U79" s="28">
        <v>0</v>
      </c>
      <c r="V79" s="18"/>
    </row>
    <row r="80" spans="1:22" s="6" customFormat="1" ht="63.75" customHeight="1" x14ac:dyDescent="0.25">
      <c r="A80" s="45" t="s">
        <v>20</v>
      </c>
      <c r="B80" s="15" t="s">
        <v>38</v>
      </c>
      <c r="C80" s="35" t="s">
        <v>80</v>
      </c>
      <c r="D80" s="8">
        <v>0</v>
      </c>
      <c r="E80" s="8">
        <v>0</v>
      </c>
      <c r="F80" s="8">
        <v>0</v>
      </c>
      <c r="G80" s="8">
        <v>0</v>
      </c>
      <c r="H80" s="7">
        <f t="shared" si="3"/>
        <v>0</v>
      </c>
      <c r="I80" s="7">
        <f t="shared" si="4"/>
        <v>0</v>
      </c>
      <c r="J80" s="7">
        <v>0</v>
      </c>
      <c r="K80" s="7">
        <v>0</v>
      </c>
      <c r="L80" s="8">
        <v>0</v>
      </c>
      <c r="M80" s="36">
        <f t="shared" si="53"/>
        <v>0</v>
      </c>
      <c r="N80" s="7">
        <v>0</v>
      </c>
      <c r="O80" s="36">
        <f t="shared" si="54"/>
        <v>0</v>
      </c>
      <c r="P80" s="36">
        <f t="shared" si="54"/>
        <v>0</v>
      </c>
      <c r="Q80" s="36">
        <f t="shared" si="54"/>
        <v>0</v>
      </c>
      <c r="R80" s="8">
        <v>0</v>
      </c>
      <c r="S80" s="8">
        <v>0</v>
      </c>
      <c r="T80" s="10">
        <f t="shared" si="10"/>
        <v>0</v>
      </c>
      <c r="U80" s="28">
        <v>0</v>
      </c>
      <c r="V80" s="18"/>
    </row>
    <row r="81" spans="1:22" s="6" customFormat="1" ht="62.25" customHeight="1" x14ac:dyDescent="0.25">
      <c r="A81" s="45" t="s">
        <v>129</v>
      </c>
      <c r="B81" s="15" t="s">
        <v>130</v>
      </c>
      <c r="C81" s="35" t="s">
        <v>80</v>
      </c>
      <c r="D81" s="8">
        <v>0</v>
      </c>
      <c r="E81" s="8">
        <v>0</v>
      </c>
      <c r="F81" s="8">
        <v>0</v>
      </c>
      <c r="G81" s="8">
        <v>0</v>
      </c>
      <c r="H81" s="7">
        <f t="shared" si="3"/>
        <v>0</v>
      </c>
      <c r="I81" s="7">
        <f t="shared" si="4"/>
        <v>0</v>
      </c>
      <c r="J81" s="7">
        <v>0</v>
      </c>
      <c r="K81" s="7">
        <v>0</v>
      </c>
      <c r="L81" s="8">
        <v>0</v>
      </c>
      <c r="M81" s="36">
        <f t="shared" si="53"/>
        <v>0</v>
      </c>
      <c r="N81" s="7">
        <v>0</v>
      </c>
      <c r="O81" s="7">
        <v>0</v>
      </c>
      <c r="P81" s="36">
        <f t="shared" si="54"/>
        <v>0</v>
      </c>
      <c r="Q81" s="36">
        <f t="shared" si="54"/>
        <v>0</v>
      </c>
      <c r="R81" s="8">
        <v>0</v>
      </c>
      <c r="S81" s="8">
        <v>0</v>
      </c>
      <c r="T81" s="10">
        <f t="shared" si="10"/>
        <v>0</v>
      </c>
      <c r="U81" s="28">
        <v>0</v>
      </c>
      <c r="V81" s="18"/>
    </row>
    <row r="82" spans="1:22" s="6" customFormat="1" ht="68.25" customHeight="1" x14ac:dyDescent="0.25">
      <c r="A82" s="45" t="s">
        <v>131</v>
      </c>
      <c r="B82" s="9" t="s">
        <v>132</v>
      </c>
      <c r="C82" s="35" t="s">
        <v>80</v>
      </c>
      <c r="D82" s="8">
        <v>0</v>
      </c>
      <c r="E82" s="8">
        <v>0</v>
      </c>
      <c r="F82" s="8">
        <v>0</v>
      </c>
      <c r="G82" s="8">
        <v>0</v>
      </c>
      <c r="H82" s="7">
        <f t="shared" si="3"/>
        <v>0</v>
      </c>
      <c r="I82" s="7">
        <f t="shared" si="4"/>
        <v>0</v>
      </c>
      <c r="J82" s="7">
        <v>0</v>
      </c>
      <c r="K82" s="7">
        <v>0</v>
      </c>
      <c r="L82" s="8">
        <v>0</v>
      </c>
      <c r="M82" s="36">
        <f t="shared" si="53"/>
        <v>0</v>
      </c>
      <c r="N82" s="7">
        <v>0</v>
      </c>
      <c r="O82" s="7">
        <v>0</v>
      </c>
      <c r="P82" s="36">
        <f t="shared" si="54"/>
        <v>0</v>
      </c>
      <c r="Q82" s="36">
        <f t="shared" si="54"/>
        <v>0</v>
      </c>
      <c r="R82" s="8">
        <v>0</v>
      </c>
      <c r="S82" s="8">
        <v>0</v>
      </c>
      <c r="T82" s="10">
        <f t="shared" si="10"/>
        <v>0</v>
      </c>
      <c r="U82" s="28">
        <v>0</v>
      </c>
      <c r="V82" s="18"/>
    </row>
    <row r="83" spans="1:22" s="6" customFormat="1" ht="57.75" customHeight="1" x14ac:dyDescent="0.25">
      <c r="A83" s="45" t="s">
        <v>21</v>
      </c>
      <c r="B83" s="9" t="s">
        <v>133</v>
      </c>
      <c r="C83" s="35" t="s">
        <v>80</v>
      </c>
      <c r="D83" s="8">
        <v>0</v>
      </c>
      <c r="E83" s="8">
        <v>0</v>
      </c>
      <c r="F83" s="8">
        <v>0</v>
      </c>
      <c r="G83" s="8">
        <v>0</v>
      </c>
      <c r="H83" s="7">
        <f t="shared" si="3"/>
        <v>15.882000000000001</v>
      </c>
      <c r="I83" s="7">
        <f t="shared" si="4"/>
        <v>13.629700000000001</v>
      </c>
      <c r="J83" s="8">
        <f t="shared" ref="J83" si="55">J84+J120</f>
        <v>1.2489999999999999</v>
      </c>
      <c r="K83" s="8">
        <f t="shared" ref="K83" si="56">K84+K120</f>
        <v>1.0389999999999999</v>
      </c>
      <c r="L83" s="8">
        <f>L84</f>
        <v>3.3439999999999994</v>
      </c>
      <c r="M83" s="8">
        <f t="shared" ref="M83:N83" si="57">M84+M120</f>
        <v>2.6930000000000001</v>
      </c>
      <c r="N83" s="8">
        <f t="shared" si="57"/>
        <v>5.8430000000000009</v>
      </c>
      <c r="O83" s="8">
        <f t="shared" ref="O83" si="58">O84+O120</f>
        <v>4.7197000000000005</v>
      </c>
      <c r="P83" s="36">
        <f>P84+P120</f>
        <v>5.4460000000000015</v>
      </c>
      <c r="Q83" s="36">
        <f>Q84+Q120</f>
        <v>5.1780000000000008</v>
      </c>
      <c r="R83" s="8">
        <v>0</v>
      </c>
      <c r="S83" s="8">
        <v>0</v>
      </c>
      <c r="T83" s="10">
        <f t="shared" si="10"/>
        <v>-0.26800000000000068</v>
      </c>
      <c r="U83" s="28">
        <f t="shared" si="15"/>
        <v>95.078957032684528</v>
      </c>
      <c r="V83" s="18"/>
    </row>
    <row r="84" spans="1:22" s="6" customFormat="1" ht="68.25" customHeight="1" x14ac:dyDescent="0.25">
      <c r="A84" s="47" t="s">
        <v>22</v>
      </c>
      <c r="B84" s="43" t="s">
        <v>39</v>
      </c>
      <c r="C84" s="35" t="s">
        <v>80</v>
      </c>
      <c r="D84" s="8">
        <v>0</v>
      </c>
      <c r="E84" s="8">
        <v>0</v>
      </c>
      <c r="F84" s="8">
        <v>0</v>
      </c>
      <c r="G84" s="8">
        <v>0</v>
      </c>
      <c r="H84" s="7">
        <f t="shared" si="3"/>
        <v>15.745000000000001</v>
      </c>
      <c r="I84" s="7">
        <f t="shared" si="4"/>
        <v>13.492700000000003</v>
      </c>
      <c r="J84" s="8">
        <f>J85+J86+J87+J90+J91+J92+J93+J94+J95+J96+J97+J98+J99+J100+J101+J102+J103+J104+J105+J106+J107+J108+J109+J110+J111+J112+J113+J114+J115+J116+J117+J118+J119+J88+J89</f>
        <v>1.2489999999999999</v>
      </c>
      <c r="K84" s="8">
        <f t="shared" ref="K84" si="59">K85+K86+K87+K90+K91+K92+K93+K94+K95+K96+K97+K98+K99+K100+K101+K102+K103+K104+K105+K106+K107+K108+K109+K110+K111+K112+K113+K114+K115+K116+K117+K118+K119+K88+K89</f>
        <v>1.0389999999999999</v>
      </c>
      <c r="L84" s="8">
        <f>L95+L96+L97+L98+L99+L100+L101+L102+L103+L104</f>
        <v>3.3439999999999994</v>
      </c>
      <c r="M84" s="8">
        <f t="shared" ref="M84" si="60">M85+M86+M87+M90+M91+M92+M93+M94+M95+M96+M97+M98+M99+M100+M101+M102+M103+M104+M105+M106+M107+M108+M109+M110+M111+M112+M113+M114+M115+M116+M117+M118+M119+M88+M89</f>
        <v>2.6930000000000001</v>
      </c>
      <c r="N84" s="8">
        <f>N85+N86+N87+N90+N91+N92+N93+N94+N95+N96+N97+N98+N99+N100+N101+N102+N103+N104+N105+N106+N107+N108+N109+N110+N111+N112+N113+N114+N115+N116+N117+N118+N119+N88+N89</f>
        <v>5.8430000000000009</v>
      </c>
      <c r="O84" s="8">
        <f t="shared" ref="O84" si="61">O85+O86+O87+O90+O91+O92+O93+O94+O95+O96+O97+O98+O99+O100+O101+O102+O103+O104+O105+O106+O107+O108+O109+O110+O111+O112+O113+O114+O115+O116+O117+O118+O119+O88+O89</f>
        <v>4.7197000000000005</v>
      </c>
      <c r="P84" s="36">
        <f>P85+P86+P87+P88+P89+P90+P91+P92+P93+P94+P95+P96+P97+P98+P99+P100+P101+P102+P103+P104+P105+P106+P107+P108+P109+P110+P111+P112+P113+P114+P115+P116+P117+P118+P119</f>
        <v>5.3090000000000011</v>
      </c>
      <c r="Q84" s="36">
        <f>Q85+Q86+Q87+Q88+Q89+Q90+Q91+Q92+Q93+Q94+Q95+Q96+Q97+Q98+Q99+Q100+Q101+Q102+Q103+Q104+Q105+Q106+Q107+Q108+Q109+Q110+Q111+Q112+Q113+Q114+Q115+Q116+Q117+Q118+Q119</f>
        <v>5.0410000000000013</v>
      </c>
      <c r="R84" s="8">
        <v>0</v>
      </c>
      <c r="S84" s="8">
        <v>0</v>
      </c>
      <c r="T84" s="10">
        <f t="shared" si="10"/>
        <v>-0.26799999999999979</v>
      </c>
      <c r="U84" s="28">
        <f t="shared" si="15"/>
        <v>94.951968355622526</v>
      </c>
      <c r="V84" s="18"/>
    </row>
    <row r="85" spans="1:22" ht="76.5" customHeight="1" x14ac:dyDescent="0.25">
      <c r="A85" s="75" t="s">
        <v>26</v>
      </c>
      <c r="B85" s="16" t="s">
        <v>253</v>
      </c>
      <c r="C85" s="41" t="s">
        <v>171</v>
      </c>
      <c r="D85" s="12">
        <v>0</v>
      </c>
      <c r="E85" s="12">
        <v>0</v>
      </c>
      <c r="F85" s="12">
        <v>0</v>
      </c>
      <c r="G85" s="12">
        <v>0</v>
      </c>
      <c r="H85" s="17">
        <f t="shared" ref="H85:H139" si="62">J85+L85+N85+P85</f>
        <v>0.154</v>
      </c>
      <c r="I85" s="17">
        <f t="shared" ref="I85:I139" si="63">K85+M85+O85+Q85</f>
        <v>0.27500000000000002</v>
      </c>
      <c r="J85" s="17">
        <v>9.5000000000000001E-2</v>
      </c>
      <c r="K85" s="13">
        <v>9.4E-2</v>
      </c>
      <c r="L85" s="12">
        <v>0</v>
      </c>
      <c r="M85" s="42">
        <v>0</v>
      </c>
      <c r="N85" s="42">
        <v>0</v>
      </c>
      <c r="O85" s="42">
        <v>0</v>
      </c>
      <c r="P85" s="12">
        <v>5.8999999999999997E-2</v>
      </c>
      <c r="Q85" s="12">
        <v>0.18099999999999999</v>
      </c>
      <c r="R85" s="12">
        <v>0</v>
      </c>
      <c r="S85" s="12">
        <v>0</v>
      </c>
      <c r="T85" s="13">
        <f t="shared" si="10"/>
        <v>0.122</v>
      </c>
      <c r="U85" s="63">
        <f t="shared" si="15"/>
        <v>306.77966101694921</v>
      </c>
      <c r="V85" s="19"/>
    </row>
    <row r="86" spans="1:22" ht="80.25" customHeight="1" x14ac:dyDescent="0.25">
      <c r="A86" s="75" t="s">
        <v>27</v>
      </c>
      <c r="B86" s="16" t="s">
        <v>252</v>
      </c>
      <c r="C86" s="41" t="s">
        <v>172</v>
      </c>
      <c r="D86" s="12">
        <v>0</v>
      </c>
      <c r="E86" s="12">
        <v>0</v>
      </c>
      <c r="F86" s="12">
        <v>0</v>
      </c>
      <c r="G86" s="12">
        <v>0</v>
      </c>
      <c r="H86" s="17">
        <f t="shared" si="62"/>
        <v>0.214</v>
      </c>
      <c r="I86" s="17">
        <f t="shared" si="63"/>
        <v>0.14099999999999999</v>
      </c>
      <c r="J86" s="17">
        <v>0.214</v>
      </c>
      <c r="K86" s="13">
        <v>0.14099999999999999</v>
      </c>
      <c r="L86" s="12">
        <v>0</v>
      </c>
      <c r="M86" s="42">
        <v>0</v>
      </c>
      <c r="N86" s="42">
        <v>0</v>
      </c>
      <c r="O86" s="42">
        <v>0</v>
      </c>
      <c r="P86" s="12">
        <v>0</v>
      </c>
      <c r="Q86" s="12">
        <v>0</v>
      </c>
      <c r="R86" s="12">
        <v>0</v>
      </c>
      <c r="S86" s="12">
        <v>0</v>
      </c>
      <c r="T86" s="13">
        <f t="shared" si="10"/>
        <v>0</v>
      </c>
      <c r="U86" s="63">
        <v>0</v>
      </c>
      <c r="V86" s="19"/>
    </row>
    <row r="87" spans="1:22" ht="91.5" customHeight="1" x14ac:dyDescent="0.25">
      <c r="A87" s="75" t="s">
        <v>50</v>
      </c>
      <c r="B87" s="16" t="s">
        <v>225</v>
      </c>
      <c r="C87" s="41" t="s">
        <v>173</v>
      </c>
      <c r="D87" s="12">
        <v>0</v>
      </c>
      <c r="E87" s="12">
        <v>0</v>
      </c>
      <c r="F87" s="12">
        <v>0</v>
      </c>
      <c r="G87" s="12">
        <v>0</v>
      </c>
      <c r="H87" s="17">
        <f t="shared" si="62"/>
        <v>0.7</v>
      </c>
      <c r="I87" s="17">
        <f t="shared" si="63"/>
        <v>0.58699999999999997</v>
      </c>
      <c r="J87" s="17">
        <v>0.7</v>
      </c>
      <c r="K87" s="13">
        <v>0.58699999999999997</v>
      </c>
      <c r="L87" s="12">
        <v>0</v>
      </c>
      <c r="M87" s="42">
        <v>0</v>
      </c>
      <c r="N87" s="42">
        <v>0</v>
      </c>
      <c r="O87" s="42">
        <v>0</v>
      </c>
      <c r="P87" s="12">
        <v>0</v>
      </c>
      <c r="Q87" s="12">
        <v>0</v>
      </c>
      <c r="R87" s="12">
        <v>0</v>
      </c>
      <c r="S87" s="12">
        <v>0</v>
      </c>
      <c r="T87" s="13">
        <f t="shared" ref="T87:T139" si="64">Q87-P87</f>
        <v>0</v>
      </c>
      <c r="U87" s="63">
        <v>0</v>
      </c>
      <c r="V87" s="19"/>
    </row>
    <row r="88" spans="1:22" ht="85.5" customHeight="1" x14ac:dyDescent="0.25">
      <c r="A88" s="75" t="s">
        <v>51</v>
      </c>
      <c r="B88" s="16" t="s">
        <v>226</v>
      </c>
      <c r="C88" s="41" t="s">
        <v>174</v>
      </c>
      <c r="D88" s="12">
        <v>0</v>
      </c>
      <c r="E88" s="12">
        <v>0</v>
      </c>
      <c r="F88" s="12">
        <v>0</v>
      </c>
      <c r="G88" s="12">
        <v>0</v>
      </c>
      <c r="H88" s="17">
        <f t="shared" si="62"/>
        <v>0.24</v>
      </c>
      <c r="I88" s="17">
        <f t="shared" si="63"/>
        <v>0.217</v>
      </c>
      <c r="J88" s="17">
        <v>0.24</v>
      </c>
      <c r="K88" s="13">
        <v>0.217</v>
      </c>
      <c r="L88" s="12">
        <v>0</v>
      </c>
      <c r="M88" s="42">
        <v>0</v>
      </c>
      <c r="N88" s="42">
        <v>0</v>
      </c>
      <c r="O88" s="42">
        <v>0</v>
      </c>
      <c r="P88" s="12">
        <v>0</v>
      </c>
      <c r="Q88" s="12">
        <v>0</v>
      </c>
      <c r="R88" s="12">
        <v>0</v>
      </c>
      <c r="S88" s="12">
        <v>0</v>
      </c>
      <c r="T88" s="13">
        <f t="shared" si="64"/>
        <v>0</v>
      </c>
      <c r="U88" s="63">
        <v>0</v>
      </c>
      <c r="V88" s="19"/>
    </row>
    <row r="89" spans="1:22" ht="63.75" customHeight="1" x14ac:dyDescent="0.25">
      <c r="A89" s="75" t="s">
        <v>52</v>
      </c>
      <c r="B89" s="16" t="s">
        <v>251</v>
      </c>
      <c r="C89" s="41" t="s">
        <v>175</v>
      </c>
      <c r="D89" s="12">
        <f>D90</f>
        <v>1.917</v>
      </c>
      <c r="E89" s="12">
        <f t="shared" ref="E89:G95" si="65">E90</f>
        <v>0</v>
      </c>
      <c r="F89" s="12">
        <f t="shared" si="65"/>
        <v>0</v>
      </c>
      <c r="G89" s="12">
        <f t="shared" si="65"/>
        <v>0</v>
      </c>
      <c r="H89" s="17">
        <f t="shared" si="62"/>
        <v>0.88500000000000001</v>
      </c>
      <c r="I89" s="17">
        <f t="shared" si="63"/>
        <v>0.70099999999999996</v>
      </c>
      <c r="J89" s="12">
        <v>0</v>
      </c>
      <c r="K89" s="12">
        <v>0</v>
      </c>
      <c r="L89" s="12">
        <v>0</v>
      </c>
      <c r="M89" s="42">
        <v>0</v>
      </c>
      <c r="N89" s="42">
        <v>0</v>
      </c>
      <c r="O89" s="42">
        <v>0</v>
      </c>
      <c r="P89" s="12">
        <v>0.88500000000000001</v>
      </c>
      <c r="Q89" s="12">
        <v>0.70099999999999996</v>
      </c>
      <c r="R89" s="12">
        <v>0</v>
      </c>
      <c r="S89" s="12">
        <v>0</v>
      </c>
      <c r="T89" s="13">
        <f t="shared" si="64"/>
        <v>-0.18400000000000005</v>
      </c>
      <c r="U89" s="63">
        <f t="shared" ref="U89:U139" si="66">Q89/P89*100</f>
        <v>79.209039548022602</v>
      </c>
      <c r="V89" s="19"/>
    </row>
    <row r="90" spans="1:22" ht="76.5" customHeight="1" x14ac:dyDescent="0.25">
      <c r="A90" s="75" t="s">
        <v>53</v>
      </c>
      <c r="B90" s="16" t="s">
        <v>250</v>
      </c>
      <c r="C90" s="41" t="s">
        <v>176</v>
      </c>
      <c r="D90" s="12">
        <f>D91</f>
        <v>1.917</v>
      </c>
      <c r="E90" s="12">
        <f t="shared" si="65"/>
        <v>0</v>
      </c>
      <c r="F90" s="12">
        <f t="shared" si="65"/>
        <v>0</v>
      </c>
      <c r="G90" s="12">
        <f t="shared" si="65"/>
        <v>0</v>
      </c>
      <c r="H90" s="17">
        <f t="shared" si="62"/>
        <v>9.4E-2</v>
      </c>
      <c r="I90" s="17">
        <f t="shared" si="63"/>
        <v>6.9000000000000006E-2</v>
      </c>
      <c r="J90" s="12">
        <v>0</v>
      </c>
      <c r="K90" s="12">
        <v>0</v>
      </c>
      <c r="L90" s="12">
        <v>0</v>
      </c>
      <c r="M90" s="42">
        <v>0</v>
      </c>
      <c r="N90" s="42">
        <v>0</v>
      </c>
      <c r="O90" s="42">
        <v>0</v>
      </c>
      <c r="P90" s="12">
        <v>9.4E-2</v>
      </c>
      <c r="Q90" s="12">
        <v>6.9000000000000006E-2</v>
      </c>
      <c r="R90" s="12">
        <v>0</v>
      </c>
      <c r="S90" s="12">
        <v>0</v>
      </c>
      <c r="T90" s="13">
        <f t="shared" si="64"/>
        <v>-2.4999999999999994E-2</v>
      </c>
      <c r="U90" s="63">
        <f t="shared" si="66"/>
        <v>73.40425531914893</v>
      </c>
      <c r="V90" s="19"/>
    </row>
    <row r="91" spans="1:22" ht="60" customHeight="1" x14ac:dyDescent="0.25">
      <c r="A91" s="75" t="s">
        <v>54</v>
      </c>
      <c r="B91" s="16" t="s">
        <v>249</v>
      </c>
      <c r="C91" s="41" t="s">
        <v>177</v>
      </c>
      <c r="D91" s="12">
        <f>D92</f>
        <v>1.917</v>
      </c>
      <c r="E91" s="12">
        <f t="shared" si="65"/>
        <v>0</v>
      </c>
      <c r="F91" s="12">
        <f t="shared" si="65"/>
        <v>0</v>
      </c>
      <c r="G91" s="12">
        <f t="shared" si="65"/>
        <v>0</v>
      </c>
      <c r="H91" s="17">
        <f t="shared" si="62"/>
        <v>0.4</v>
      </c>
      <c r="I91" s="17">
        <f t="shared" si="63"/>
        <v>0.60499999999999998</v>
      </c>
      <c r="J91" s="12">
        <v>0</v>
      </c>
      <c r="K91" s="12">
        <v>0</v>
      </c>
      <c r="L91" s="12">
        <v>0</v>
      </c>
      <c r="M91" s="42">
        <v>0</v>
      </c>
      <c r="N91" s="42">
        <v>0</v>
      </c>
      <c r="O91" s="42">
        <v>0</v>
      </c>
      <c r="P91" s="12">
        <v>0.4</v>
      </c>
      <c r="Q91" s="12">
        <v>0.60499999999999998</v>
      </c>
      <c r="R91" s="12">
        <v>0</v>
      </c>
      <c r="S91" s="12">
        <v>0</v>
      </c>
      <c r="T91" s="13">
        <f t="shared" si="64"/>
        <v>0.20499999999999996</v>
      </c>
      <c r="U91" s="63">
        <f t="shared" si="66"/>
        <v>151.25</v>
      </c>
      <c r="V91" s="19"/>
    </row>
    <row r="92" spans="1:22" ht="63.75" customHeight="1" x14ac:dyDescent="0.25">
      <c r="A92" s="75" t="s">
        <v>55</v>
      </c>
      <c r="B92" s="16" t="s">
        <v>224</v>
      </c>
      <c r="C92" s="41" t="s">
        <v>178</v>
      </c>
      <c r="D92" s="12">
        <v>1.917</v>
      </c>
      <c r="E92" s="12">
        <f>E93</f>
        <v>0</v>
      </c>
      <c r="F92" s="12">
        <f t="shared" si="65"/>
        <v>0</v>
      </c>
      <c r="G92" s="12">
        <f t="shared" si="65"/>
        <v>0</v>
      </c>
      <c r="H92" s="17">
        <f t="shared" si="62"/>
        <v>0.70399999999999996</v>
      </c>
      <c r="I92" s="17">
        <f t="shared" si="63"/>
        <v>0.59899999999999998</v>
      </c>
      <c r="J92" s="12">
        <v>0</v>
      </c>
      <c r="K92" s="12">
        <v>0</v>
      </c>
      <c r="L92" s="12">
        <v>0</v>
      </c>
      <c r="M92" s="42">
        <v>0</v>
      </c>
      <c r="N92" s="42">
        <v>0</v>
      </c>
      <c r="O92" s="42">
        <v>0</v>
      </c>
      <c r="P92" s="12">
        <v>0.70399999999999996</v>
      </c>
      <c r="Q92" s="12">
        <v>0.59899999999999998</v>
      </c>
      <c r="R92" s="12">
        <v>0</v>
      </c>
      <c r="S92" s="12">
        <v>0</v>
      </c>
      <c r="T92" s="13">
        <f t="shared" si="64"/>
        <v>-0.10499999999999998</v>
      </c>
      <c r="U92" s="63">
        <f t="shared" si="66"/>
        <v>85.085227272727266</v>
      </c>
      <c r="V92" s="19"/>
    </row>
    <row r="93" spans="1:22" ht="57" customHeight="1" x14ac:dyDescent="0.25">
      <c r="A93" s="75" t="s">
        <v>56</v>
      </c>
      <c r="B93" s="16" t="s">
        <v>248</v>
      </c>
      <c r="C93" s="41" t="s">
        <v>179</v>
      </c>
      <c r="D93" s="12">
        <f>D94+D95+D96+D97+D98+D99+D100+D101+D102+D103+D104+D105+D106+D107+D108+D109+D110+D111+D112+D113+D114+D115+D116+D117+D118+D119+D120+D121+D122+D123+D124</f>
        <v>1.9170000000000003</v>
      </c>
      <c r="E93" s="12">
        <f>E94</f>
        <v>0</v>
      </c>
      <c r="F93" s="12">
        <f t="shared" si="65"/>
        <v>0</v>
      </c>
      <c r="G93" s="12">
        <f t="shared" si="65"/>
        <v>0</v>
      </c>
      <c r="H93" s="17">
        <f t="shared" si="62"/>
        <v>0.217</v>
      </c>
      <c r="I93" s="17">
        <f t="shared" si="63"/>
        <v>0.156</v>
      </c>
      <c r="J93" s="12">
        <v>0</v>
      </c>
      <c r="K93" s="12">
        <v>0</v>
      </c>
      <c r="L93" s="12">
        <v>0</v>
      </c>
      <c r="M93" s="42">
        <v>0</v>
      </c>
      <c r="N93" s="42">
        <v>0</v>
      </c>
      <c r="O93" s="42">
        <v>0</v>
      </c>
      <c r="P93" s="12">
        <v>0.217</v>
      </c>
      <c r="Q93" s="12">
        <v>0.156</v>
      </c>
      <c r="R93" s="12">
        <v>0</v>
      </c>
      <c r="S93" s="12">
        <v>0</v>
      </c>
      <c r="T93" s="13">
        <f t="shared" si="64"/>
        <v>-6.0999999999999999E-2</v>
      </c>
      <c r="U93" s="63">
        <f t="shared" si="66"/>
        <v>71.889400921658989</v>
      </c>
      <c r="V93" s="19"/>
    </row>
    <row r="94" spans="1:22" ht="74.25" customHeight="1" x14ac:dyDescent="0.25">
      <c r="A94" s="75" t="s">
        <v>57</v>
      </c>
      <c r="B94" s="16" t="s">
        <v>247</v>
      </c>
      <c r="C94" s="41" t="s">
        <v>180</v>
      </c>
      <c r="D94" s="17">
        <v>0.16600000000000001</v>
      </c>
      <c r="E94" s="12">
        <f>E95</f>
        <v>0</v>
      </c>
      <c r="F94" s="12">
        <f t="shared" si="65"/>
        <v>0</v>
      </c>
      <c r="G94" s="12">
        <f t="shared" si="65"/>
        <v>0</v>
      </c>
      <c r="H94" s="17">
        <f t="shared" si="62"/>
        <v>0.152</v>
      </c>
      <c r="I94" s="17">
        <f t="shared" si="63"/>
        <v>0.13500000000000001</v>
      </c>
      <c r="J94" s="12">
        <v>0</v>
      </c>
      <c r="K94" s="12">
        <v>0</v>
      </c>
      <c r="L94" s="12">
        <v>0</v>
      </c>
      <c r="M94" s="42">
        <v>0</v>
      </c>
      <c r="N94" s="42">
        <v>0</v>
      </c>
      <c r="O94" s="42">
        <v>0</v>
      </c>
      <c r="P94" s="12">
        <v>0.152</v>
      </c>
      <c r="Q94" s="12">
        <v>0.13500000000000001</v>
      </c>
      <c r="R94" s="12">
        <v>0</v>
      </c>
      <c r="S94" s="12">
        <v>0</v>
      </c>
      <c r="T94" s="13">
        <f t="shared" si="64"/>
        <v>-1.6999999999999987E-2</v>
      </c>
      <c r="U94" s="63">
        <f t="shared" si="66"/>
        <v>88.81578947368422</v>
      </c>
      <c r="V94" s="19"/>
    </row>
    <row r="95" spans="1:22" ht="66" customHeight="1" x14ac:dyDescent="0.25">
      <c r="A95" s="75" t="s">
        <v>58</v>
      </c>
      <c r="B95" s="16" t="s">
        <v>246</v>
      </c>
      <c r="C95" s="41" t="s">
        <v>181</v>
      </c>
      <c r="D95" s="17">
        <v>8.9999999999999993E-3</v>
      </c>
      <c r="E95" s="12">
        <f>E96</f>
        <v>0</v>
      </c>
      <c r="F95" s="12">
        <f t="shared" si="65"/>
        <v>0</v>
      </c>
      <c r="G95" s="12">
        <f t="shared" si="65"/>
        <v>0</v>
      </c>
      <c r="H95" s="17">
        <f t="shared" si="62"/>
        <v>0.185</v>
      </c>
      <c r="I95" s="17">
        <f t="shared" si="63"/>
        <v>0.112</v>
      </c>
      <c r="J95" s="12">
        <v>0</v>
      </c>
      <c r="K95" s="12">
        <v>0</v>
      </c>
      <c r="L95" s="12">
        <v>0.185</v>
      </c>
      <c r="M95" s="12">
        <v>0.112</v>
      </c>
      <c r="N95" s="42">
        <v>0</v>
      </c>
      <c r="O95" s="42">
        <v>0</v>
      </c>
      <c r="P95" s="12">
        <v>0</v>
      </c>
      <c r="Q95" s="12">
        <v>0</v>
      </c>
      <c r="R95" s="12">
        <v>0</v>
      </c>
      <c r="S95" s="12">
        <v>0</v>
      </c>
      <c r="T95" s="13">
        <f t="shared" si="64"/>
        <v>0</v>
      </c>
      <c r="U95" s="63">
        <v>0</v>
      </c>
      <c r="V95" s="19"/>
    </row>
    <row r="96" spans="1:22" ht="78" customHeight="1" x14ac:dyDescent="0.25">
      <c r="A96" s="75" t="s">
        <v>59</v>
      </c>
      <c r="B96" s="16" t="s">
        <v>245</v>
      </c>
      <c r="C96" s="41" t="s">
        <v>182</v>
      </c>
      <c r="D96" s="17">
        <v>7.1999999999999995E-2</v>
      </c>
      <c r="E96" s="12">
        <f t="shared" ref="E96:K124" si="67">E97</f>
        <v>0</v>
      </c>
      <c r="F96" s="12">
        <f t="shared" si="67"/>
        <v>0</v>
      </c>
      <c r="G96" s="12">
        <f t="shared" si="67"/>
        <v>0</v>
      </c>
      <c r="H96" s="17">
        <f t="shared" si="62"/>
        <v>0.156</v>
      </c>
      <c r="I96" s="17">
        <f t="shared" si="63"/>
        <v>0.125</v>
      </c>
      <c r="J96" s="12">
        <v>0</v>
      </c>
      <c r="K96" s="12">
        <v>0</v>
      </c>
      <c r="L96" s="12">
        <v>0.156</v>
      </c>
      <c r="M96" s="12">
        <v>0.125</v>
      </c>
      <c r="N96" s="42">
        <v>0</v>
      </c>
      <c r="O96" s="42">
        <v>0</v>
      </c>
      <c r="P96" s="12">
        <v>0</v>
      </c>
      <c r="Q96" s="12">
        <v>0</v>
      </c>
      <c r="R96" s="12">
        <v>0</v>
      </c>
      <c r="S96" s="12">
        <v>0</v>
      </c>
      <c r="T96" s="13">
        <f t="shared" si="64"/>
        <v>0</v>
      </c>
      <c r="U96" s="63">
        <v>0</v>
      </c>
      <c r="V96" s="19"/>
    </row>
    <row r="97" spans="1:22" ht="66" customHeight="1" x14ac:dyDescent="0.25">
      <c r="A97" s="75" t="s">
        <v>60</v>
      </c>
      <c r="B97" s="16" t="s">
        <v>227</v>
      </c>
      <c r="C97" s="41" t="s">
        <v>183</v>
      </c>
      <c r="D97" s="17">
        <v>8.9999999999999993E-3</v>
      </c>
      <c r="E97" s="12">
        <f t="shared" si="67"/>
        <v>0</v>
      </c>
      <c r="F97" s="12">
        <f t="shared" si="67"/>
        <v>0</v>
      </c>
      <c r="G97" s="12">
        <f t="shared" si="67"/>
        <v>0</v>
      </c>
      <c r="H97" s="17">
        <f t="shared" si="62"/>
        <v>0.38800000000000001</v>
      </c>
      <c r="I97" s="17">
        <f t="shared" si="63"/>
        <v>0.30599999999999999</v>
      </c>
      <c r="J97" s="12">
        <v>0</v>
      </c>
      <c r="K97" s="12">
        <v>0</v>
      </c>
      <c r="L97" s="12">
        <v>0.38800000000000001</v>
      </c>
      <c r="M97" s="12">
        <v>0.30599999999999999</v>
      </c>
      <c r="N97" s="42">
        <v>0</v>
      </c>
      <c r="O97" s="42">
        <v>0</v>
      </c>
      <c r="P97" s="12">
        <v>0</v>
      </c>
      <c r="Q97" s="12">
        <v>0</v>
      </c>
      <c r="R97" s="12">
        <v>0</v>
      </c>
      <c r="S97" s="12">
        <v>0</v>
      </c>
      <c r="T97" s="13">
        <f t="shared" si="64"/>
        <v>0</v>
      </c>
      <c r="U97" s="63">
        <v>0</v>
      </c>
      <c r="V97" s="19"/>
    </row>
    <row r="98" spans="1:22" ht="63" customHeight="1" x14ac:dyDescent="0.25">
      <c r="A98" s="75" t="s">
        <v>61</v>
      </c>
      <c r="B98" s="16" t="s">
        <v>244</v>
      </c>
      <c r="C98" s="41" t="s">
        <v>184</v>
      </c>
      <c r="D98" s="17">
        <v>7.0000000000000001E-3</v>
      </c>
      <c r="E98" s="12">
        <f t="shared" si="67"/>
        <v>0</v>
      </c>
      <c r="F98" s="12">
        <f t="shared" si="67"/>
        <v>0</v>
      </c>
      <c r="G98" s="12">
        <f t="shared" si="67"/>
        <v>0</v>
      </c>
      <c r="H98" s="17">
        <f t="shared" si="62"/>
        <v>1.095</v>
      </c>
      <c r="I98" s="17">
        <f t="shared" si="63"/>
        <v>0.85399999999999998</v>
      </c>
      <c r="J98" s="12">
        <v>0</v>
      </c>
      <c r="K98" s="12">
        <v>0</v>
      </c>
      <c r="L98" s="12">
        <v>1.095</v>
      </c>
      <c r="M98" s="12">
        <v>0.85399999999999998</v>
      </c>
      <c r="N98" s="42">
        <v>0</v>
      </c>
      <c r="O98" s="42">
        <v>0</v>
      </c>
      <c r="P98" s="12">
        <v>0</v>
      </c>
      <c r="Q98" s="12">
        <v>0</v>
      </c>
      <c r="R98" s="12">
        <v>0</v>
      </c>
      <c r="S98" s="12">
        <v>0</v>
      </c>
      <c r="T98" s="13">
        <f t="shared" si="64"/>
        <v>0</v>
      </c>
      <c r="U98" s="63">
        <v>0</v>
      </c>
      <c r="V98" s="19"/>
    </row>
    <row r="99" spans="1:22" ht="61.5" customHeight="1" x14ac:dyDescent="0.25">
      <c r="A99" s="75" t="s">
        <v>62</v>
      </c>
      <c r="B99" s="16" t="s">
        <v>243</v>
      </c>
      <c r="C99" s="41" t="s">
        <v>185</v>
      </c>
      <c r="D99" s="17">
        <v>7.6999999999999999E-2</v>
      </c>
      <c r="E99" s="12">
        <f t="shared" si="67"/>
        <v>0</v>
      </c>
      <c r="F99" s="12">
        <f t="shared" si="67"/>
        <v>0</v>
      </c>
      <c r="G99" s="12">
        <f t="shared" si="67"/>
        <v>0</v>
      </c>
      <c r="H99" s="17">
        <f t="shared" si="62"/>
        <v>0.44900000000000001</v>
      </c>
      <c r="I99" s="17">
        <f t="shared" si="63"/>
        <v>0.33300000000000002</v>
      </c>
      <c r="J99" s="12">
        <v>0</v>
      </c>
      <c r="K99" s="12">
        <v>0</v>
      </c>
      <c r="L99" s="12">
        <v>0.44900000000000001</v>
      </c>
      <c r="M99" s="12">
        <v>0.33300000000000002</v>
      </c>
      <c r="N99" s="42">
        <v>0</v>
      </c>
      <c r="O99" s="42">
        <v>0</v>
      </c>
      <c r="P99" s="12">
        <v>0</v>
      </c>
      <c r="Q99" s="12">
        <v>0</v>
      </c>
      <c r="R99" s="12">
        <v>0</v>
      </c>
      <c r="S99" s="12">
        <v>0</v>
      </c>
      <c r="T99" s="13">
        <f t="shared" si="64"/>
        <v>0</v>
      </c>
      <c r="U99" s="63">
        <v>0</v>
      </c>
      <c r="V99" s="19"/>
    </row>
    <row r="100" spans="1:22" ht="67.5" customHeight="1" x14ac:dyDescent="0.25">
      <c r="A100" s="75" t="s">
        <v>63</v>
      </c>
      <c r="B100" s="16" t="s">
        <v>222</v>
      </c>
      <c r="C100" s="41" t="s">
        <v>186</v>
      </c>
      <c r="D100" s="17">
        <v>3.7999999999999999E-2</v>
      </c>
      <c r="E100" s="12">
        <f t="shared" si="67"/>
        <v>0</v>
      </c>
      <c r="F100" s="12">
        <f t="shared" si="67"/>
        <v>0</v>
      </c>
      <c r="G100" s="12">
        <f t="shared" si="67"/>
        <v>0</v>
      </c>
      <c r="H100" s="17">
        <f t="shared" si="62"/>
        <v>3.6999999999999998E-2</v>
      </c>
      <c r="I100" s="17">
        <f t="shared" si="63"/>
        <v>4.2000000000000003E-2</v>
      </c>
      <c r="J100" s="12">
        <v>0</v>
      </c>
      <c r="K100" s="12">
        <v>0</v>
      </c>
      <c r="L100" s="12">
        <v>3.6999999999999998E-2</v>
      </c>
      <c r="M100" s="12">
        <v>4.2000000000000003E-2</v>
      </c>
      <c r="N100" s="42">
        <v>0</v>
      </c>
      <c r="O100" s="42">
        <v>0</v>
      </c>
      <c r="P100" s="12">
        <v>0</v>
      </c>
      <c r="Q100" s="12">
        <v>0</v>
      </c>
      <c r="R100" s="12">
        <v>0</v>
      </c>
      <c r="S100" s="12">
        <v>0</v>
      </c>
      <c r="T100" s="13">
        <f t="shared" si="64"/>
        <v>0</v>
      </c>
      <c r="U100" s="63">
        <v>0</v>
      </c>
      <c r="V100" s="19"/>
    </row>
    <row r="101" spans="1:22" ht="63.75" customHeight="1" x14ac:dyDescent="0.25">
      <c r="A101" s="75" t="s">
        <v>64</v>
      </c>
      <c r="B101" s="16" t="s">
        <v>242</v>
      </c>
      <c r="C101" s="41" t="s">
        <v>187</v>
      </c>
      <c r="D101" s="17">
        <v>3.7999999999999999E-2</v>
      </c>
      <c r="E101" s="12">
        <f t="shared" si="67"/>
        <v>0</v>
      </c>
      <c r="F101" s="12">
        <f t="shared" si="67"/>
        <v>0</v>
      </c>
      <c r="G101" s="12">
        <f t="shared" si="67"/>
        <v>0</v>
      </c>
      <c r="H101" s="17">
        <f t="shared" si="62"/>
        <v>0.77999999999999992</v>
      </c>
      <c r="I101" s="17">
        <f t="shared" si="63"/>
        <v>0.83699999999999997</v>
      </c>
      <c r="J101" s="12">
        <v>0</v>
      </c>
      <c r="K101" s="12">
        <v>0</v>
      </c>
      <c r="L101" s="12">
        <v>0.57199999999999995</v>
      </c>
      <c r="M101" s="12">
        <v>0.57099999999999995</v>
      </c>
      <c r="N101" s="42">
        <v>0</v>
      </c>
      <c r="O101" s="42">
        <v>0</v>
      </c>
      <c r="P101" s="12">
        <v>0.20799999999999999</v>
      </c>
      <c r="Q101" s="12">
        <v>0.26600000000000001</v>
      </c>
      <c r="R101" s="12">
        <v>0</v>
      </c>
      <c r="S101" s="12">
        <v>0</v>
      </c>
      <c r="T101" s="13">
        <f t="shared" si="64"/>
        <v>5.8000000000000024E-2</v>
      </c>
      <c r="U101" s="63">
        <f t="shared" si="66"/>
        <v>127.8846153846154</v>
      </c>
      <c r="V101" s="19"/>
    </row>
    <row r="102" spans="1:22" ht="76.5" customHeight="1" x14ac:dyDescent="0.25">
      <c r="A102" s="75" t="s">
        <v>65</v>
      </c>
      <c r="B102" s="16" t="s">
        <v>134</v>
      </c>
      <c r="C102" s="41" t="s">
        <v>188</v>
      </c>
      <c r="D102" s="76">
        <v>3.9E-2</v>
      </c>
      <c r="E102" s="12">
        <f t="shared" si="67"/>
        <v>0</v>
      </c>
      <c r="F102" s="12">
        <f t="shared" si="67"/>
        <v>0</v>
      </c>
      <c r="G102" s="12">
        <f t="shared" si="67"/>
        <v>0</v>
      </c>
      <c r="H102" s="17">
        <f t="shared" si="62"/>
        <v>0.26200000000000001</v>
      </c>
      <c r="I102" s="17">
        <f t="shared" si="63"/>
        <v>0.20699999999999999</v>
      </c>
      <c r="J102" s="12">
        <v>0</v>
      </c>
      <c r="K102" s="12">
        <v>0</v>
      </c>
      <c r="L102" s="12">
        <v>0.26200000000000001</v>
      </c>
      <c r="M102" s="12">
        <v>0.20699999999999999</v>
      </c>
      <c r="N102" s="42">
        <v>0</v>
      </c>
      <c r="O102" s="42">
        <v>0</v>
      </c>
      <c r="P102" s="12">
        <v>0</v>
      </c>
      <c r="Q102" s="12">
        <v>0</v>
      </c>
      <c r="R102" s="12">
        <v>0</v>
      </c>
      <c r="S102" s="12">
        <v>0</v>
      </c>
      <c r="T102" s="13">
        <f t="shared" si="64"/>
        <v>0</v>
      </c>
      <c r="U102" s="63">
        <v>0</v>
      </c>
      <c r="V102" s="19"/>
    </row>
    <row r="103" spans="1:22" ht="94.5" x14ac:dyDescent="0.25">
      <c r="A103" s="75" t="s">
        <v>66</v>
      </c>
      <c r="B103" s="16" t="s">
        <v>228</v>
      </c>
      <c r="C103" s="41" t="s">
        <v>189</v>
      </c>
      <c r="D103" s="17">
        <v>7.0000000000000007E-2</v>
      </c>
      <c r="E103" s="12">
        <f t="shared" si="67"/>
        <v>0</v>
      </c>
      <c r="F103" s="12">
        <f t="shared" si="67"/>
        <v>0</v>
      </c>
      <c r="G103" s="12">
        <f t="shared" si="67"/>
        <v>0</v>
      </c>
      <c r="H103" s="17">
        <f t="shared" si="62"/>
        <v>0.106</v>
      </c>
      <c r="I103" s="17">
        <f t="shared" si="63"/>
        <v>0.08</v>
      </c>
      <c r="J103" s="12">
        <v>0</v>
      </c>
      <c r="K103" s="12">
        <v>0</v>
      </c>
      <c r="L103" s="12">
        <v>0.106</v>
      </c>
      <c r="M103" s="12">
        <v>0.08</v>
      </c>
      <c r="N103" s="42">
        <v>0</v>
      </c>
      <c r="O103" s="42">
        <v>0</v>
      </c>
      <c r="P103" s="12">
        <v>0</v>
      </c>
      <c r="Q103" s="12">
        <v>0</v>
      </c>
      <c r="R103" s="12">
        <v>0</v>
      </c>
      <c r="S103" s="12">
        <v>0</v>
      </c>
      <c r="T103" s="13">
        <f t="shared" si="64"/>
        <v>0</v>
      </c>
      <c r="U103" s="63">
        <v>0</v>
      </c>
      <c r="V103" s="19"/>
    </row>
    <row r="104" spans="1:22" ht="94.5" x14ac:dyDescent="0.25">
      <c r="A104" s="75" t="s">
        <v>67</v>
      </c>
      <c r="B104" s="16" t="s">
        <v>229</v>
      </c>
      <c r="C104" s="41" t="s">
        <v>190</v>
      </c>
      <c r="D104" s="17">
        <v>4.4999999999999998E-2</v>
      </c>
      <c r="E104" s="12">
        <f t="shared" si="67"/>
        <v>0</v>
      </c>
      <c r="F104" s="12">
        <f t="shared" si="67"/>
        <v>0</v>
      </c>
      <c r="G104" s="12">
        <f t="shared" si="67"/>
        <v>0</v>
      </c>
      <c r="H104" s="17">
        <f t="shared" si="62"/>
        <v>9.4E-2</v>
      </c>
      <c r="I104" s="17">
        <f t="shared" si="63"/>
        <v>6.3E-2</v>
      </c>
      <c r="J104" s="12">
        <v>0</v>
      </c>
      <c r="K104" s="12">
        <v>0</v>
      </c>
      <c r="L104" s="12">
        <v>9.4E-2</v>
      </c>
      <c r="M104" s="12">
        <v>6.3E-2</v>
      </c>
      <c r="N104" s="42">
        <v>0</v>
      </c>
      <c r="O104" s="42">
        <v>0</v>
      </c>
      <c r="P104" s="12">
        <v>0</v>
      </c>
      <c r="Q104" s="12">
        <v>0</v>
      </c>
      <c r="R104" s="12">
        <v>0</v>
      </c>
      <c r="S104" s="12">
        <v>0</v>
      </c>
      <c r="T104" s="13">
        <f t="shared" si="64"/>
        <v>0</v>
      </c>
      <c r="U104" s="63">
        <v>0</v>
      </c>
      <c r="V104" s="19"/>
    </row>
    <row r="105" spans="1:22" ht="48.75" customHeight="1" x14ac:dyDescent="0.25">
      <c r="A105" s="75" t="s">
        <v>68</v>
      </c>
      <c r="B105" s="16" t="s">
        <v>230</v>
      </c>
      <c r="C105" s="41" t="s">
        <v>191</v>
      </c>
      <c r="D105" s="17">
        <v>0.105</v>
      </c>
      <c r="E105" s="12">
        <f t="shared" si="67"/>
        <v>0</v>
      </c>
      <c r="F105" s="12">
        <f t="shared" si="67"/>
        <v>0</v>
      </c>
      <c r="G105" s="12">
        <f t="shared" si="67"/>
        <v>0</v>
      </c>
      <c r="H105" s="17">
        <f t="shared" si="62"/>
        <v>0.35099999999999998</v>
      </c>
      <c r="I105" s="17">
        <f t="shared" si="63"/>
        <v>0.39200000000000002</v>
      </c>
      <c r="J105" s="12">
        <v>0</v>
      </c>
      <c r="K105" s="12">
        <v>0</v>
      </c>
      <c r="L105" s="12">
        <v>0</v>
      </c>
      <c r="M105" s="42">
        <f t="shared" ref="M105:N139" si="68">M111</f>
        <v>0</v>
      </c>
      <c r="N105" s="42">
        <v>0</v>
      </c>
      <c r="O105" s="42">
        <v>0</v>
      </c>
      <c r="P105" s="12">
        <v>0.35099999999999998</v>
      </c>
      <c r="Q105" s="12">
        <v>0.39200000000000002</v>
      </c>
      <c r="R105" s="12">
        <v>0</v>
      </c>
      <c r="S105" s="12">
        <v>0</v>
      </c>
      <c r="T105" s="13">
        <f t="shared" si="64"/>
        <v>4.1000000000000036E-2</v>
      </c>
      <c r="U105" s="63">
        <f t="shared" si="66"/>
        <v>111.68091168091169</v>
      </c>
      <c r="V105" s="19"/>
    </row>
    <row r="106" spans="1:22" ht="50.25" customHeight="1" x14ac:dyDescent="0.25">
      <c r="A106" s="75" t="s">
        <v>69</v>
      </c>
      <c r="B106" s="16" t="s">
        <v>291</v>
      </c>
      <c r="C106" s="41" t="s">
        <v>192</v>
      </c>
      <c r="D106" s="17">
        <v>6.6000000000000003E-2</v>
      </c>
      <c r="E106" s="12">
        <f t="shared" si="67"/>
        <v>0</v>
      </c>
      <c r="F106" s="12">
        <f t="shared" si="67"/>
        <v>0</v>
      </c>
      <c r="G106" s="12">
        <f t="shared" si="67"/>
        <v>0</v>
      </c>
      <c r="H106" s="17">
        <f t="shared" si="62"/>
        <v>1.5820000000000001</v>
      </c>
      <c r="I106" s="17">
        <f t="shared" si="63"/>
        <v>0.75069999999999992</v>
      </c>
      <c r="J106" s="12">
        <v>0</v>
      </c>
      <c r="K106" s="12">
        <v>0</v>
      </c>
      <c r="L106" s="12">
        <v>0</v>
      </c>
      <c r="M106" s="42">
        <f t="shared" si="68"/>
        <v>0</v>
      </c>
      <c r="N106" s="17">
        <v>0.91600000000000004</v>
      </c>
      <c r="O106" s="12">
        <v>0.45169999999999999</v>
      </c>
      <c r="P106" s="12">
        <v>0.66600000000000004</v>
      </c>
      <c r="Q106" s="12">
        <v>0.29899999999999999</v>
      </c>
      <c r="R106" s="12">
        <v>0</v>
      </c>
      <c r="S106" s="12">
        <v>0</v>
      </c>
      <c r="T106" s="13">
        <f t="shared" si="64"/>
        <v>-0.36700000000000005</v>
      </c>
      <c r="U106" s="63">
        <f t="shared" si="66"/>
        <v>44.894894894894897</v>
      </c>
      <c r="V106" s="19"/>
    </row>
    <row r="107" spans="1:22" ht="48.75" customHeight="1" x14ac:dyDescent="0.25">
      <c r="A107" s="75" t="s">
        <v>70</v>
      </c>
      <c r="B107" s="16" t="s">
        <v>223</v>
      </c>
      <c r="C107" s="41" t="s">
        <v>193</v>
      </c>
      <c r="D107" s="17">
        <v>1.2E-2</v>
      </c>
      <c r="E107" s="12">
        <f t="shared" si="67"/>
        <v>0</v>
      </c>
      <c r="F107" s="12">
        <f t="shared" si="67"/>
        <v>0</v>
      </c>
      <c r="G107" s="12">
        <f t="shared" si="67"/>
        <v>0</v>
      </c>
      <c r="H107" s="17">
        <f t="shared" si="62"/>
        <v>1.276</v>
      </c>
      <c r="I107" s="17">
        <f t="shared" si="63"/>
        <v>1.0229999999999999</v>
      </c>
      <c r="J107" s="12">
        <v>0</v>
      </c>
      <c r="K107" s="12">
        <v>0</v>
      </c>
      <c r="L107" s="12">
        <v>0</v>
      </c>
      <c r="M107" s="42">
        <f t="shared" si="68"/>
        <v>0</v>
      </c>
      <c r="N107" s="17">
        <v>0.46600000000000003</v>
      </c>
      <c r="O107" s="12">
        <v>0.45700000000000002</v>
      </c>
      <c r="P107" s="12">
        <v>0.81</v>
      </c>
      <c r="Q107" s="12">
        <v>0.56599999999999995</v>
      </c>
      <c r="R107" s="12">
        <v>0</v>
      </c>
      <c r="S107" s="12">
        <v>0</v>
      </c>
      <c r="T107" s="13">
        <f t="shared" si="64"/>
        <v>-0.24400000000000011</v>
      </c>
      <c r="U107" s="63">
        <f t="shared" si="66"/>
        <v>69.87654320987653</v>
      </c>
      <c r="V107" s="19"/>
    </row>
    <row r="108" spans="1:22" ht="46.5" customHeight="1" x14ac:dyDescent="0.25">
      <c r="A108" s="75" t="s">
        <v>71</v>
      </c>
      <c r="B108" s="16" t="s">
        <v>135</v>
      </c>
      <c r="C108" s="41" t="s">
        <v>194</v>
      </c>
      <c r="D108" s="17">
        <v>2.5999999999999999E-2</v>
      </c>
      <c r="E108" s="12">
        <f t="shared" si="67"/>
        <v>0</v>
      </c>
      <c r="F108" s="12">
        <f t="shared" si="67"/>
        <v>0</v>
      </c>
      <c r="G108" s="12">
        <f t="shared" si="67"/>
        <v>0</v>
      </c>
      <c r="H108" s="17">
        <f t="shared" si="62"/>
        <v>0.127</v>
      </c>
      <c r="I108" s="17">
        <f t="shared" si="63"/>
        <v>0.22700000000000001</v>
      </c>
      <c r="J108" s="12">
        <v>0</v>
      </c>
      <c r="K108" s="12">
        <v>0</v>
      </c>
      <c r="L108" s="12">
        <v>0</v>
      </c>
      <c r="M108" s="42">
        <f t="shared" si="68"/>
        <v>0</v>
      </c>
      <c r="N108" s="17">
        <v>0</v>
      </c>
      <c r="O108" s="12">
        <v>0</v>
      </c>
      <c r="P108" s="12">
        <v>0.127</v>
      </c>
      <c r="Q108" s="12">
        <v>0.22700000000000001</v>
      </c>
      <c r="R108" s="12">
        <v>0</v>
      </c>
      <c r="S108" s="12">
        <v>0</v>
      </c>
      <c r="T108" s="13">
        <f t="shared" si="64"/>
        <v>0.1</v>
      </c>
      <c r="U108" s="63">
        <f t="shared" si="66"/>
        <v>178.74015748031496</v>
      </c>
      <c r="V108" s="19"/>
    </row>
    <row r="109" spans="1:22" ht="50.25" customHeight="1" x14ac:dyDescent="0.25">
      <c r="A109" s="75" t="s">
        <v>72</v>
      </c>
      <c r="B109" s="16" t="s">
        <v>136</v>
      </c>
      <c r="C109" s="41" t="s">
        <v>195</v>
      </c>
      <c r="D109" s="17">
        <v>2E-3</v>
      </c>
      <c r="E109" s="12">
        <f t="shared" si="67"/>
        <v>0</v>
      </c>
      <c r="F109" s="12">
        <f t="shared" si="67"/>
        <v>0</v>
      </c>
      <c r="G109" s="12">
        <f t="shared" si="67"/>
        <v>0</v>
      </c>
      <c r="H109" s="17">
        <f t="shared" si="62"/>
        <v>0.14599999999999999</v>
      </c>
      <c r="I109" s="17">
        <f t="shared" si="63"/>
        <v>0.11799999999999999</v>
      </c>
      <c r="J109" s="12">
        <v>0</v>
      </c>
      <c r="K109" s="12">
        <v>0</v>
      </c>
      <c r="L109" s="12">
        <v>0</v>
      </c>
      <c r="M109" s="42">
        <f t="shared" si="68"/>
        <v>0</v>
      </c>
      <c r="N109" s="17">
        <v>0.14599999999999999</v>
      </c>
      <c r="O109" s="12">
        <v>0.11799999999999999</v>
      </c>
      <c r="P109" s="12">
        <v>0</v>
      </c>
      <c r="Q109" s="12">
        <v>0</v>
      </c>
      <c r="R109" s="12">
        <v>0</v>
      </c>
      <c r="S109" s="12">
        <v>0</v>
      </c>
      <c r="T109" s="13">
        <f t="shared" si="64"/>
        <v>0</v>
      </c>
      <c r="U109" s="63">
        <v>0</v>
      </c>
      <c r="V109" s="19"/>
    </row>
    <row r="110" spans="1:22" ht="42.75" customHeight="1" x14ac:dyDescent="0.25">
      <c r="A110" s="75" t="s">
        <v>73</v>
      </c>
      <c r="B110" s="16" t="s">
        <v>231</v>
      </c>
      <c r="C110" s="41" t="s">
        <v>196</v>
      </c>
      <c r="D110" s="17">
        <v>4.3999999999999997E-2</v>
      </c>
      <c r="E110" s="12">
        <f t="shared" si="67"/>
        <v>0</v>
      </c>
      <c r="F110" s="12">
        <f t="shared" si="67"/>
        <v>0</v>
      </c>
      <c r="G110" s="12">
        <f t="shared" si="67"/>
        <v>0</v>
      </c>
      <c r="H110" s="17">
        <f t="shared" si="62"/>
        <v>0.61</v>
      </c>
      <c r="I110" s="17">
        <f t="shared" si="63"/>
        <v>0.52400000000000002</v>
      </c>
      <c r="J110" s="12">
        <v>0</v>
      </c>
      <c r="K110" s="12">
        <v>0</v>
      </c>
      <c r="L110" s="12">
        <v>0</v>
      </c>
      <c r="M110" s="42">
        <f t="shared" si="68"/>
        <v>0</v>
      </c>
      <c r="N110" s="17">
        <v>0.61</v>
      </c>
      <c r="O110" s="12">
        <v>0.52400000000000002</v>
      </c>
      <c r="P110" s="12">
        <v>0</v>
      </c>
      <c r="Q110" s="12">
        <v>0</v>
      </c>
      <c r="R110" s="12">
        <v>0</v>
      </c>
      <c r="S110" s="12">
        <v>0</v>
      </c>
      <c r="T110" s="13">
        <f t="shared" si="64"/>
        <v>0</v>
      </c>
      <c r="U110" s="63">
        <v>0</v>
      </c>
      <c r="V110" s="19"/>
    </row>
    <row r="111" spans="1:22" ht="42" customHeight="1" x14ac:dyDescent="0.25">
      <c r="A111" s="75" t="s">
        <v>74</v>
      </c>
      <c r="B111" s="16" t="s">
        <v>232</v>
      </c>
      <c r="C111" s="41" t="s">
        <v>197</v>
      </c>
      <c r="D111" s="17">
        <v>6.0000000000000001E-3</v>
      </c>
      <c r="E111" s="12">
        <f t="shared" si="67"/>
        <v>0</v>
      </c>
      <c r="F111" s="12">
        <f t="shared" si="67"/>
        <v>0</v>
      </c>
      <c r="G111" s="12">
        <f t="shared" si="67"/>
        <v>0</v>
      </c>
      <c r="H111" s="17">
        <f t="shared" si="62"/>
        <v>0.85899999999999999</v>
      </c>
      <c r="I111" s="17">
        <f t="shared" si="63"/>
        <v>0.72699999999999998</v>
      </c>
      <c r="J111" s="12">
        <v>0</v>
      </c>
      <c r="K111" s="12">
        <v>0</v>
      </c>
      <c r="L111" s="12">
        <v>0</v>
      </c>
      <c r="M111" s="42">
        <f t="shared" si="68"/>
        <v>0</v>
      </c>
      <c r="N111" s="17">
        <v>0.66</v>
      </c>
      <c r="O111" s="12">
        <v>0.61799999999999999</v>
      </c>
      <c r="P111" s="12">
        <v>0.19900000000000001</v>
      </c>
      <c r="Q111" s="12">
        <v>0.109</v>
      </c>
      <c r="R111" s="12">
        <v>0</v>
      </c>
      <c r="S111" s="12">
        <v>0</v>
      </c>
      <c r="T111" s="13">
        <f t="shared" si="64"/>
        <v>-9.0000000000000011E-2</v>
      </c>
      <c r="U111" s="63">
        <f t="shared" si="66"/>
        <v>54.773869346733662</v>
      </c>
      <c r="V111" s="19"/>
    </row>
    <row r="112" spans="1:22" ht="46.5" customHeight="1" x14ac:dyDescent="0.25">
      <c r="A112" s="75" t="s">
        <v>75</v>
      </c>
      <c r="B112" s="16" t="s">
        <v>241</v>
      </c>
      <c r="C112" s="41" t="s">
        <v>198</v>
      </c>
      <c r="D112" s="17">
        <v>0.35799999999999998</v>
      </c>
      <c r="E112" s="12">
        <f t="shared" si="67"/>
        <v>0</v>
      </c>
      <c r="F112" s="12">
        <f t="shared" si="67"/>
        <v>0</v>
      </c>
      <c r="G112" s="12">
        <f t="shared" si="67"/>
        <v>0</v>
      </c>
      <c r="H112" s="17">
        <f t="shared" si="62"/>
        <v>1.083</v>
      </c>
      <c r="I112" s="17">
        <f t="shared" si="63"/>
        <v>0.89200000000000002</v>
      </c>
      <c r="J112" s="12">
        <v>0</v>
      </c>
      <c r="K112" s="12">
        <v>0</v>
      </c>
      <c r="L112" s="12">
        <v>0</v>
      </c>
      <c r="M112" s="42">
        <f t="shared" si="68"/>
        <v>0</v>
      </c>
      <c r="N112" s="17">
        <v>0.998</v>
      </c>
      <c r="O112" s="12">
        <v>0.83799999999999997</v>
      </c>
      <c r="P112" s="12">
        <v>8.5000000000000006E-2</v>
      </c>
      <c r="Q112" s="12">
        <v>5.3999999999999999E-2</v>
      </c>
      <c r="R112" s="12">
        <v>0</v>
      </c>
      <c r="S112" s="12">
        <v>0</v>
      </c>
      <c r="T112" s="13">
        <f t="shared" si="64"/>
        <v>-3.1000000000000007E-2</v>
      </c>
      <c r="U112" s="63">
        <f t="shared" si="66"/>
        <v>63.529411764705877</v>
      </c>
      <c r="V112" s="19"/>
    </row>
    <row r="113" spans="1:22" ht="45" customHeight="1" x14ac:dyDescent="0.25">
      <c r="A113" s="75" t="s">
        <v>76</v>
      </c>
      <c r="B113" s="16" t="s">
        <v>240</v>
      </c>
      <c r="C113" s="41" t="s">
        <v>199</v>
      </c>
      <c r="D113" s="17">
        <v>5.6000000000000001E-2</v>
      </c>
      <c r="E113" s="12">
        <f t="shared" si="67"/>
        <v>0</v>
      </c>
      <c r="F113" s="12">
        <f t="shared" si="67"/>
        <v>0</v>
      </c>
      <c r="G113" s="12">
        <f t="shared" si="67"/>
        <v>0</v>
      </c>
      <c r="H113" s="17">
        <f t="shared" si="62"/>
        <v>0.437</v>
      </c>
      <c r="I113" s="17">
        <f t="shared" si="63"/>
        <v>0.33300000000000002</v>
      </c>
      <c r="J113" s="12">
        <v>0</v>
      </c>
      <c r="K113" s="12">
        <v>0</v>
      </c>
      <c r="L113" s="12">
        <v>0</v>
      </c>
      <c r="M113" s="42">
        <f t="shared" si="68"/>
        <v>0</v>
      </c>
      <c r="N113" s="17">
        <v>0.437</v>
      </c>
      <c r="O113" s="12">
        <v>0.33300000000000002</v>
      </c>
      <c r="P113" s="12">
        <v>0</v>
      </c>
      <c r="Q113" s="12">
        <v>0</v>
      </c>
      <c r="R113" s="12">
        <v>0</v>
      </c>
      <c r="S113" s="12">
        <v>0</v>
      </c>
      <c r="T113" s="13">
        <f t="shared" si="64"/>
        <v>0</v>
      </c>
      <c r="U113" s="63">
        <v>0</v>
      </c>
      <c r="V113" s="19"/>
    </row>
    <row r="114" spans="1:22" ht="48" customHeight="1" x14ac:dyDescent="0.25">
      <c r="A114" s="75" t="s">
        <v>77</v>
      </c>
      <c r="B114" s="16" t="s">
        <v>239</v>
      </c>
      <c r="C114" s="41" t="s">
        <v>200</v>
      </c>
      <c r="D114" s="17">
        <v>6.5000000000000002E-2</v>
      </c>
      <c r="E114" s="12">
        <f t="shared" si="67"/>
        <v>0</v>
      </c>
      <c r="F114" s="12">
        <f t="shared" si="67"/>
        <v>0</v>
      </c>
      <c r="G114" s="12">
        <f t="shared" si="67"/>
        <v>0</v>
      </c>
      <c r="H114" s="17">
        <f t="shared" si="62"/>
        <v>0.32</v>
      </c>
      <c r="I114" s="17">
        <f t="shared" si="63"/>
        <v>0.432</v>
      </c>
      <c r="J114" s="12">
        <v>0</v>
      </c>
      <c r="K114" s="12">
        <v>0</v>
      </c>
      <c r="L114" s="12">
        <v>0</v>
      </c>
      <c r="M114" s="42">
        <f t="shared" si="68"/>
        <v>0</v>
      </c>
      <c r="N114" s="17">
        <v>0.215</v>
      </c>
      <c r="O114" s="12">
        <v>0.21099999999999999</v>
      </c>
      <c r="P114" s="12">
        <v>0.105</v>
      </c>
      <c r="Q114" s="12">
        <v>0.221</v>
      </c>
      <c r="R114" s="12">
        <v>0</v>
      </c>
      <c r="S114" s="12">
        <v>0</v>
      </c>
      <c r="T114" s="13">
        <f t="shared" si="64"/>
        <v>0.11600000000000001</v>
      </c>
      <c r="U114" s="63">
        <f t="shared" si="66"/>
        <v>210.47619047619048</v>
      </c>
      <c r="V114" s="19"/>
    </row>
    <row r="115" spans="1:22" ht="44.25" customHeight="1" x14ac:dyDescent="0.25">
      <c r="A115" s="75" t="s">
        <v>137</v>
      </c>
      <c r="B115" s="16" t="s">
        <v>238</v>
      </c>
      <c r="C115" s="41" t="s">
        <v>201</v>
      </c>
      <c r="D115" s="17">
        <v>0.05</v>
      </c>
      <c r="E115" s="12">
        <f t="shared" si="67"/>
        <v>0</v>
      </c>
      <c r="F115" s="12">
        <f t="shared" si="67"/>
        <v>0</v>
      </c>
      <c r="G115" s="12">
        <f t="shared" si="67"/>
        <v>0</v>
      </c>
      <c r="H115" s="17">
        <f t="shared" si="62"/>
        <v>0.52800000000000002</v>
      </c>
      <c r="I115" s="17">
        <f t="shared" si="63"/>
        <v>0.33300000000000002</v>
      </c>
      <c r="J115" s="12">
        <v>0</v>
      </c>
      <c r="K115" s="12">
        <v>0</v>
      </c>
      <c r="L115" s="12">
        <v>0</v>
      </c>
      <c r="M115" s="42">
        <f t="shared" si="68"/>
        <v>0</v>
      </c>
      <c r="N115" s="17">
        <v>0.52800000000000002</v>
      </c>
      <c r="O115" s="12">
        <v>0.33300000000000002</v>
      </c>
      <c r="P115" s="12">
        <v>0</v>
      </c>
      <c r="Q115" s="12">
        <v>0</v>
      </c>
      <c r="R115" s="12">
        <v>0</v>
      </c>
      <c r="S115" s="12">
        <v>0</v>
      </c>
      <c r="T115" s="13">
        <f t="shared" si="64"/>
        <v>0</v>
      </c>
      <c r="U115" s="63">
        <v>0</v>
      </c>
      <c r="V115" s="19"/>
    </row>
    <row r="116" spans="1:22" ht="48.75" customHeight="1" x14ac:dyDescent="0.25">
      <c r="A116" s="75" t="s">
        <v>138</v>
      </c>
      <c r="B116" s="16" t="s">
        <v>237</v>
      </c>
      <c r="C116" s="41" t="s">
        <v>202</v>
      </c>
      <c r="D116" s="17">
        <v>0.114</v>
      </c>
      <c r="E116" s="12">
        <f t="shared" si="67"/>
        <v>0</v>
      </c>
      <c r="F116" s="12">
        <f t="shared" si="67"/>
        <v>0</v>
      </c>
      <c r="G116" s="12">
        <f t="shared" si="67"/>
        <v>0</v>
      </c>
      <c r="H116" s="17">
        <f t="shared" si="62"/>
        <v>0.19800000000000001</v>
      </c>
      <c r="I116" s="17">
        <f t="shared" si="63"/>
        <v>0.28300000000000003</v>
      </c>
      <c r="J116" s="12">
        <v>0</v>
      </c>
      <c r="K116" s="12">
        <v>0</v>
      </c>
      <c r="L116" s="12">
        <v>0</v>
      </c>
      <c r="M116" s="42">
        <f t="shared" si="68"/>
        <v>0</v>
      </c>
      <c r="N116" s="17">
        <v>0.16500000000000001</v>
      </c>
      <c r="O116" s="12">
        <v>0.16200000000000001</v>
      </c>
      <c r="P116" s="12">
        <v>3.3000000000000002E-2</v>
      </c>
      <c r="Q116" s="12">
        <v>0.121</v>
      </c>
      <c r="R116" s="12">
        <v>0</v>
      </c>
      <c r="S116" s="12">
        <v>0</v>
      </c>
      <c r="T116" s="13">
        <f t="shared" si="64"/>
        <v>8.7999999999999995E-2</v>
      </c>
      <c r="U116" s="63">
        <f t="shared" si="66"/>
        <v>366.66666666666663</v>
      </c>
      <c r="V116" s="19"/>
    </row>
    <row r="117" spans="1:22" ht="46.5" customHeight="1" x14ac:dyDescent="0.25">
      <c r="A117" s="75" t="s">
        <v>139</v>
      </c>
      <c r="B117" s="16" t="s">
        <v>236</v>
      </c>
      <c r="C117" s="41" t="s">
        <v>203</v>
      </c>
      <c r="D117" s="17">
        <v>3.9E-2</v>
      </c>
      <c r="E117" s="12">
        <f t="shared" si="67"/>
        <v>0</v>
      </c>
      <c r="F117" s="12">
        <f t="shared" si="67"/>
        <v>0</v>
      </c>
      <c r="G117" s="12">
        <f t="shared" si="67"/>
        <v>0</v>
      </c>
      <c r="H117" s="17">
        <f t="shared" si="62"/>
        <v>0.80699999999999994</v>
      </c>
      <c r="I117" s="17">
        <f t="shared" si="63"/>
        <v>0.71399999999999997</v>
      </c>
      <c r="J117" s="12">
        <v>0</v>
      </c>
      <c r="K117" s="12">
        <v>0</v>
      </c>
      <c r="L117" s="12">
        <v>0</v>
      </c>
      <c r="M117" s="42">
        <f t="shared" si="68"/>
        <v>0</v>
      </c>
      <c r="N117" s="17">
        <v>0.63</v>
      </c>
      <c r="O117" s="12">
        <v>0.623</v>
      </c>
      <c r="P117" s="12">
        <v>0.17699999999999999</v>
      </c>
      <c r="Q117" s="12">
        <v>9.0999999999999998E-2</v>
      </c>
      <c r="R117" s="12">
        <v>0</v>
      </c>
      <c r="S117" s="12">
        <v>0</v>
      </c>
      <c r="T117" s="13">
        <f t="shared" si="64"/>
        <v>-8.5999999999999993E-2</v>
      </c>
      <c r="U117" s="63">
        <f t="shared" si="66"/>
        <v>51.41242937853108</v>
      </c>
      <c r="V117" s="19"/>
    </row>
    <row r="118" spans="1:22" ht="42.75" customHeight="1" x14ac:dyDescent="0.25">
      <c r="A118" s="75" t="s">
        <v>140</v>
      </c>
      <c r="B118" s="16" t="s">
        <v>235</v>
      </c>
      <c r="C118" s="41" t="s">
        <v>204</v>
      </c>
      <c r="D118" s="17">
        <v>0.106</v>
      </c>
      <c r="E118" s="12">
        <f t="shared" si="67"/>
        <v>0</v>
      </c>
      <c r="F118" s="12">
        <f t="shared" si="67"/>
        <v>0</v>
      </c>
      <c r="G118" s="12">
        <f t="shared" si="67"/>
        <v>0</v>
      </c>
      <c r="H118" s="17">
        <f t="shared" si="62"/>
        <v>7.1999999999999995E-2</v>
      </c>
      <c r="I118" s="17">
        <f t="shared" si="63"/>
        <v>0.23299999999999998</v>
      </c>
      <c r="J118" s="12">
        <v>0</v>
      </c>
      <c r="K118" s="12">
        <v>0</v>
      </c>
      <c r="L118" s="12">
        <v>0</v>
      </c>
      <c r="M118" s="42">
        <f t="shared" si="68"/>
        <v>0</v>
      </c>
      <c r="N118" s="17">
        <v>7.1999999999999995E-2</v>
      </c>
      <c r="O118" s="12">
        <v>5.0999999999999997E-2</v>
      </c>
      <c r="P118" s="12">
        <v>0</v>
      </c>
      <c r="Q118" s="12">
        <v>0.182</v>
      </c>
      <c r="R118" s="12">
        <v>0</v>
      </c>
      <c r="S118" s="12">
        <v>0</v>
      </c>
      <c r="T118" s="13">
        <f t="shared" si="64"/>
        <v>0.182</v>
      </c>
      <c r="U118" s="63">
        <v>0</v>
      </c>
      <c r="V118" s="19"/>
    </row>
    <row r="119" spans="1:22" ht="34.5" customHeight="1" x14ac:dyDescent="0.25">
      <c r="A119" s="75" t="s">
        <v>141</v>
      </c>
      <c r="B119" s="16" t="s">
        <v>142</v>
      </c>
      <c r="C119" s="41" t="s">
        <v>205</v>
      </c>
      <c r="D119" s="17">
        <v>6.0000000000000001E-3</v>
      </c>
      <c r="E119" s="12">
        <f t="shared" si="67"/>
        <v>0</v>
      </c>
      <c r="F119" s="12">
        <f t="shared" si="67"/>
        <v>0</v>
      </c>
      <c r="G119" s="12">
        <f t="shared" si="67"/>
        <v>0</v>
      </c>
      <c r="H119" s="17">
        <f t="shared" si="62"/>
        <v>3.6999999999999998E-2</v>
      </c>
      <c r="I119" s="17">
        <f t="shared" si="63"/>
        <v>6.7000000000000004E-2</v>
      </c>
      <c r="J119" s="12">
        <v>0</v>
      </c>
      <c r="K119" s="12">
        <v>0</v>
      </c>
      <c r="L119" s="12">
        <v>0</v>
      </c>
      <c r="M119" s="42">
        <f t="shared" si="68"/>
        <v>0</v>
      </c>
      <c r="N119" s="42">
        <f t="shared" si="68"/>
        <v>0</v>
      </c>
      <c r="O119" s="42">
        <f t="shared" ref="O119:O121" si="69">O125</f>
        <v>0</v>
      </c>
      <c r="P119" s="12">
        <v>3.6999999999999998E-2</v>
      </c>
      <c r="Q119" s="12">
        <v>6.7000000000000004E-2</v>
      </c>
      <c r="R119" s="12">
        <v>0</v>
      </c>
      <c r="S119" s="12">
        <v>0</v>
      </c>
      <c r="T119" s="13">
        <f t="shared" si="64"/>
        <v>3.0000000000000006E-2</v>
      </c>
      <c r="U119" s="63">
        <f t="shared" si="66"/>
        <v>181.08108108108109</v>
      </c>
      <c r="V119" s="19"/>
    </row>
    <row r="120" spans="1:22" s="6" customFormat="1" ht="30" customHeight="1" x14ac:dyDescent="0.25">
      <c r="A120" s="47" t="s">
        <v>23</v>
      </c>
      <c r="B120" s="9" t="s">
        <v>143</v>
      </c>
      <c r="C120" s="35" t="s">
        <v>80</v>
      </c>
      <c r="D120" s="7">
        <v>1.2E-2</v>
      </c>
      <c r="E120" s="8">
        <f t="shared" si="67"/>
        <v>0</v>
      </c>
      <c r="F120" s="8">
        <f t="shared" si="67"/>
        <v>0</v>
      </c>
      <c r="G120" s="8">
        <f t="shared" si="67"/>
        <v>0</v>
      </c>
      <c r="H120" s="7">
        <f t="shared" si="62"/>
        <v>0.13700000000000001</v>
      </c>
      <c r="I120" s="7">
        <f t="shared" si="63"/>
        <v>0.13700000000000001</v>
      </c>
      <c r="J120" s="8">
        <f t="shared" ref="J120" si="70">J121</f>
        <v>0</v>
      </c>
      <c r="K120" s="8">
        <f t="shared" si="67"/>
        <v>0</v>
      </c>
      <c r="L120" s="8">
        <v>0</v>
      </c>
      <c r="M120" s="36">
        <f t="shared" si="68"/>
        <v>0</v>
      </c>
      <c r="N120" s="36">
        <v>0</v>
      </c>
      <c r="O120" s="36">
        <f t="shared" si="69"/>
        <v>0</v>
      </c>
      <c r="P120" s="36">
        <f>P121</f>
        <v>0.13700000000000001</v>
      </c>
      <c r="Q120" s="36">
        <f>Q121</f>
        <v>0.13700000000000001</v>
      </c>
      <c r="R120" s="8">
        <v>0</v>
      </c>
      <c r="S120" s="8">
        <v>0</v>
      </c>
      <c r="T120" s="10">
        <f t="shared" si="64"/>
        <v>0</v>
      </c>
      <c r="U120" s="28">
        <f t="shared" si="66"/>
        <v>100</v>
      </c>
      <c r="V120" s="18"/>
    </row>
    <row r="121" spans="1:22" ht="37.5" customHeight="1" x14ac:dyDescent="0.25">
      <c r="A121" s="48" t="s">
        <v>144</v>
      </c>
      <c r="B121" s="20" t="s">
        <v>145</v>
      </c>
      <c r="C121" s="41" t="s">
        <v>206</v>
      </c>
      <c r="D121" s="17">
        <v>7.0000000000000001E-3</v>
      </c>
      <c r="E121" s="12">
        <f t="shared" si="67"/>
        <v>0</v>
      </c>
      <c r="F121" s="12">
        <f t="shared" si="67"/>
        <v>0</v>
      </c>
      <c r="G121" s="12">
        <f t="shared" si="67"/>
        <v>0</v>
      </c>
      <c r="H121" s="17">
        <f t="shared" si="62"/>
        <v>0.13700000000000001</v>
      </c>
      <c r="I121" s="17">
        <f t="shared" si="63"/>
        <v>0.13700000000000001</v>
      </c>
      <c r="J121" s="12">
        <v>0</v>
      </c>
      <c r="K121" s="12">
        <v>0</v>
      </c>
      <c r="L121" s="12">
        <v>0</v>
      </c>
      <c r="M121" s="42">
        <f t="shared" si="68"/>
        <v>0</v>
      </c>
      <c r="N121" s="42">
        <v>0</v>
      </c>
      <c r="O121" s="42">
        <f t="shared" si="69"/>
        <v>0</v>
      </c>
      <c r="P121" s="42">
        <v>0.13700000000000001</v>
      </c>
      <c r="Q121" s="42">
        <v>0.13700000000000001</v>
      </c>
      <c r="R121" s="12">
        <v>0</v>
      </c>
      <c r="S121" s="12">
        <v>0</v>
      </c>
      <c r="T121" s="13">
        <f t="shared" si="64"/>
        <v>0</v>
      </c>
      <c r="U121" s="63">
        <f t="shared" si="66"/>
        <v>100</v>
      </c>
      <c r="V121" s="19"/>
    </row>
    <row r="122" spans="1:22" s="6" customFormat="1" ht="49.5" customHeight="1" x14ac:dyDescent="0.25">
      <c r="A122" s="45" t="s">
        <v>146</v>
      </c>
      <c r="B122" s="9" t="s">
        <v>40</v>
      </c>
      <c r="C122" s="35" t="s">
        <v>80</v>
      </c>
      <c r="D122" s="7">
        <v>6.6000000000000003E-2</v>
      </c>
      <c r="E122" s="8">
        <f t="shared" si="67"/>
        <v>0</v>
      </c>
      <c r="F122" s="8">
        <f t="shared" si="67"/>
        <v>0</v>
      </c>
      <c r="G122" s="8">
        <f t="shared" si="67"/>
        <v>0</v>
      </c>
      <c r="H122" s="7">
        <f t="shared" si="62"/>
        <v>2.6829999999999998</v>
      </c>
      <c r="I122" s="7">
        <f t="shared" si="63"/>
        <v>0</v>
      </c>
      <c r="J122" s="7">
        <v>0</v>
      </c>
      <c r="K122" s="7">
        <v>0</v>
      </c>
      <c r="L122" s="8">
        <v>0</v>
      </c>
      <c r="M122" s="36">
        <f t="shared" si="68"/>
        <v>0</v>
      </c>
      <c r="N122" s="36">
        <f t="shared" si="68"/>
        <v>2.6829999999999998</v>
      </c>
      <c r="O122" s="7">
        <v>0</v>
      </c>
      <c r="P122" s="36">
        <v>0</v>
      </c>
      <c r="Q122" s="36">
        <v>0</v>
      </c>
      <c r="R122" s="8">
        <v>0</v>
      </c>
      <c r="S122" s="8">
        <v>0</v>
      </c>
      <c r="T122" s="10">
        <f t="shared" si="64"/>
        <v>0</v>
      </c>
      <c r="U122" s="28">
        <v>0</v>
      </c>
      <c r="V122" s="18"/>
    </row>
    <row r="123" spans="1:22" s="6" customFormat="1" ht="37.5" customHeight="1" x14ac:dyDescent="0.25">
      <c r="A123" s="45" t="s">
        <v>78</v>
      </c>
      <c r="B123" s="9" t="s">
        <v>147</v>
      </c>
      <c r="C123" s="35" t="s">
        <v>80</v>
      </c>
      <c r="D123" s="7">
        <v>8.1000000000000003E-2</v>
      </c>
      <c r="E123" s="8">
        <f t="shared" si="67"/>
        <v>0</v>
      </c>
      <c r="F123" s="8">
        <f t="shared" si="67"/>
        <v>0</v>
      </c>
      <c r="G123" s="8">
        <f t="shared" si="67"/>
        <v>0</v>
      </c>
      <c r="H123" s="7">
        <f t="shared" si="62"/>
        <v>0</v>
      </c>
      <c r="I123" s="7">
        <f t="shared" si="63"/>
        <v>0</v>
      </c>
      <c r="J123" s="7">
        <v>0</v>
      </c>
      <c r="K123" s="7">
        <v>0</v>
      </c>
      <c r="L123" s="8">
        <v>0</v>
      </c>
      <c r="M123" s="36">
        <f t="shared" si="68"/>
        <v>0</v>
      </c>
      <c r="N123" s="36">
        <f t="shared" si="68"/>
        <v>0</v>
      </c>
      <c r="O123" s="7">
        <v>0</v>
      </c>
      <c r="P123" s="36">
        <v>0</v>
      </c>
      <c r="Q123" s="36">
        <v>0</v>
      </c>
      <c r="R123" s="8">
        <v>0</v>
      </c>
      <c r="S123" s="8">
        <v>0</v>
      </c>
      <c r="T123" s="10">
        <f t="shared" si="64"/>
        <v>0</v>
      </c>
      <c r="U123" s="28">
        <v>0</v>
      </c>
      <c r="V123" s="18"/>
    </row>
    <row r="124" spans="1:22" s="6" customFormat="1" ht="60" customHeight="1" x14ac:dyDescent="0.25">
      <c r="A124" s="45" t="s">
        <v>79</v>
      </c>
      <c r="B124" s="9" t="s">
        <v>148</v>
      </c>
      <c r="C124" s="35" t="s">
        <v>80</v>
      </c>
      <c r="D124" s="7">
        <v>0.126</v>
      </c>
      <c r="E124" s="8">
        <f t="shared" si="67"/>
        <v>0</v>
      </c>
      <c r="F124" s="8">
        <f t="shared" si="67"/>
        <v>0</v>
      </c>
      <c r="G124" s="8">
        <f t="shared" si="67"/>
        <v>0</v>
      </c>
      <c r="H124" s="7">
        <f t="shared" si="62"/>
        <v>0</v>
      </c>
      <c r="I124" s="7">
        <f t="shared" si="63"/>
        <v>0</v>
      </c>
      <c r="J124" s="7">
        <v>0</v>
      </c>
      <c r="K124" s="7">
        <v>0</v>
      </c>
      <c r="L124" s="8">
        <v>0</v>
      </c>
      <c r="M124" s="36">
        <f t="shared" si="68"/>
        <v>0</v>
      </c>
      <c r="N124" s="36">
        <f t="shared" si="68"/>
        <v>0</v>
      </c>
      <c r="O124" s="7">
        <v>0</v>
      </c>
      <c r="P124" s="36">
        <v>0</v>
      </c>
      <c r="Q124" s="36">
        <v>0</v>
      </c>
      <c r="R124" s="8">
        <v>0</v>
      </c>
      <c r="S124" s="8">
        <v>0</v>
      </c>
      <c r="T124" s="10">
        <f t="shared" si="64"/>
        <v>0</v>
      </c>
      <c r="U124" s="28">
        <v>0</v>
      </c>
      <c r="V124" s="18"/>
    </row>
    <row r="125" spans="1:22" s="6" customFormat="1" ht="74.25" customHeight="1" x14ac:dyDescent="0.25">
      <c r="A125" s="45" t="s">
        <v>24</v>
      </c>
      <c r="B125" s="9" t="s">
        <v>41</v>
      </c>
      <c r="C125" s="35" t="s">
        <v>80</v>
      </c>
      <c r="D125" s="8">
        <v>0</v>
      </c>
      <c r="E125" s="8">
        <v>0</v>
      </c>
      <c r="F125" s="8">
        <v>0</v>
      </c>
      <c r="G125" s="8">
        <v>0</v>
      </c>
      <c r="H125" s="7">
        <f t="shared" si="62"/>
        <v>0</v>
      </c>
      <c r="I125" s="7">
        <f t="shared" si="63"/>
        <v>0</v>
      </c>
      <c r="J125" s="7">
        <v>0</v>
      </c>
      <c r="K125" s="7">
        <v>0</v>
      </c>
      <c r="L125" s="8">
        <v>0</v>
      </c>
      <c r="M125" s="36">
        <f t="shared" si="68"/>
        <v>0</v>
      </c>
      <c r="N125" s="36">
        <f t="shared" si="68"/>
        <v>0</v>
      </c>
      <c r="O125" s="7">
        <v>0</v>
      </c>
      <c r="P125" s="36">
        <v>0</v>
      </c>
      <c r="Q125" s="36">
        <v>0</v>
      </c>
      <c r="R125" s="8">
        <v>0</v>
      </c>
      <c r="S125" s="8">
        <v>0</v>
      </c>
      <c r="T125" s="10">
        <f t="shared" si="64"/>
        <v>0</v>
      </c>
      <c r="U125" s="28">
        <v>0</v>
      </c>
      <c r="V125" s="18"/>
    </row>
    <row r="126" spans="1:22" s="6" customFormat="1" ht="62.25" customHeight="1" x14ac:dyDescent="0.25">
      <c r="A126" s="45" t="s">
        <v>149</v>
      </c>
      <c r="B126" s="9" t="s">
        <v>150</v>
      </c>
      <c r="C126" s="35" t="s">
        <v>80</v>
      </c>
      <c r="D126" s="8" t="s">
        <v>81</v>
      </c>
      <c r="E126" s="8">
        <v>0</v>
      </c>
      <c r="F126" s="8">
        <v>0</v>
      </c>
      <c r="G126" s="8">
        <v>0</v>
      </c>
      <c r="H126" s="7">
        <f t="shared" si="62"/>
        <v>2.3479999999999999</v>
      </c>
      <c r="I126" s="7">
        <f t="shared" si="63"/>
        <v>0</v>
      </c>
      <c r="J126" s="7">
        <v>0</v>
      </c>
      <c r="K126" s="7">
        <v>0</v>
      </c>
      <c r="L126" s="8">
        <v>0</v>
      </c>
      <c r="M126" s="36">
        <f t="shared" si="68"/>
        <v>0</v>
      </c>
      <c r="N126" s="36">
        <f t="shared" si="68"/>
        <v>2.3479999999999999</v>
      </c>
      <c r="O126" s="7">
        <v>0</v>
      </c>
      <c r="P126" s="36">
        <v>0</v>
      </c>
      <c r="Q126" s="36">
        <v>0</v>
      </c>
      <c r="R126" s="8">
        <v>0</v>
      </c>
      <c r="S126" s="8">
        <v>0</v>
      </c>
      <c r="T126" s="10">
        <f t="shared" si="64"/>
        <v>0</v>
      </c>
      <c r="U126" s="28">
        <v>0</v>
      </c>
      <c r="V126" s="18"/>
    </row>
    <row r="127" spans="1:22" s="6" customFormat="1" ht="59.25" customHeight="1" x14ac:dyDescent="0.25">
      <c r="A127" s="45" t="s">
        <v>151</v>
      </c>
      <c r="B127" s="9" t="s">
        <v>152</v>
      </c>
      <c r="C127" s="35" t="s">
        <v>80</v>
      </c>
      <c r="D127" s="8" t="s">
        <v>81</v>
      </c>
      <c r="E127" s="8">
        <v>0</v>
      </c>
      <c r="F127" s="8">
        <v>0</v>
      </c>
      <c r="G127" s="8">
        <v>0</v>
      </c>
      <c r="H127" s="7">
        <f t="shared" si="62"/>
        <v>1.4750000000000001</v>
      </c>
      <c r="I127" s="7">
        <f t="shared" si="63"/>
        <v>0</v>
      </c>
      <c r="J127" s="7">
        <v>0</v>
      </c>
      <c r="K127" s="7">
        <v>0</v>
      </c>
      <c r="L127" s="8">
        <v>0</v>
      </c>
      <c r="M127" s="36">
        <f t="shared" si="68"/>
        <v>0</v>
      </c>
      <c r="N127" s="36">
        <f>N133</f>
        <v>1.4750000000000001</v>
      </c>
      <c r="O127" s="7">
        <v>0</v>
      </c>
      <c r="P127" s="36">
        <f t="shared" ref="P127:Q127" si="71">P133</f>
        <v>0</v>
      </c>
      <c r="Q127" s="36">
        <f t="shared" si="71"/>
        <v>0</v>
      </c>
      <c r="R127" s="8">
        <v>0</v>
      </c>
      <c r="S127" s="8">
        <v>0</v>
      </c>
      <c r="T127" s="10">
        <f t="shared" si="64"/>
        <v>0</v>
      </c>
      <c r="U127" s="28">
        <v>0</v>
      </c>
      <c r="V127" s="18"/>
    </row>
    <row r="128" spans="1:22" s="6" customFormat="1" ht="57" customHeight="1" x14ac:dyDescent="0.25">
      <c r="A128" s="45" t="s">
        <v>25</v>
      </c>
      <c r="B128" s="9" t="s">
        <v>153</v>
      </c>
      <c r="C128" s="35" t="s">
        <v>80</v>
      </c>
      <c r="D128" s="8">
        <v>0.435</v>
      </c>
      <c r="E128" s="8">
        <v>0</v>
      </c>
      <c r="F128" s="8">
        <v>0</v>
      </c>
      <c r="G128" s="8">
        <v>0</v>
      </c>
      <c r="H128" s="7">
        <f t="shared" si="62"/>
        <v>4.9409999999999998</v>
      </c>
      <c r="I128" s="7">
        <f t="shared" si="63"/>
        <v>4.6989999999999998</v>
      </c>
      <c r="J128" s="8">
        <f>J129+J130+J131+J132+J136</f>
        <v>0</v>
      </c>
      <c r="K128" s="8">
        <f>K129+K130+K131+K132+K136</f>
        <v>0</v>
      </c>
      <c r="L128" s="8">
        <v>0</v>
      </c>
      <c r="M128" s="36">
        <f t="shared" si="68"/>
        <v>0</v>
      </c>
      <c r="N128" s="8">
        <f>N129+N130+N131+N132+N136</f>
        <v>2.6829999999999998</v>
      </c>
      <c r="O128" s="8">
        <f>O129+O130+O131+O132+O136</f>
        <v>2.6539999999999999</v>
      </c>
      <c r="P128" s="36">
        <f>P129+P130+P131+P132+P136</f>
        <v>2.258</v>
      </c>
      <c r="Q128" s="36">
        <f>Q129+Q130+Q131+Q132+Q136</f>
        <v>2.0449999999999999</v>
      </c>
      <c r="R128" s="8">
        <v>0</v>
      </c>
      <c r="S128" s="8">
        <v>0</v>
      </c>
      <c r="T128" s="10">
        <f t="shared" si="64"/>
        <v>-0.21300000000000008</v>
      </c>
      <c r="U128" s="28">
        <f t="shared" si="66"/>
        <v>90.566873339238256</v>
      </c>
      <c r="V128" s="18"/>
    </row>
    <row r="129" spans="1:22" ht="45" customHeight="1" x14ac:dyDescent="0.25">
      <c r="A129" s="77" t="s">
        <v>154</v>
      </c>
      <c r="B129" s="21" t="s">
        <v>155</v>
      </c>
      <c r="C129" s="41" t="s">
        <v>207</v>
      </c>
      <c r="D129" s="12">
        <v>0.435</v>
      </c>
      <c r="E129" s="12">
        <v>0</v>
      </c>
      <c r="F129" s="12">
        <v>0</v>
      </c>
      <c r="G129" s="12">
        <v>0</v>
      </c>
      <c r="H129" s="17">
        <f t="shared" si="62"/>
        <v>0.73199999999999998</v>
      </c>
      <c r="I129" s="17">
        <f t="shared" si="63"/>
        <v>0.63900000000000001</v>
      </c>
      <c r="J129" s="12">
        <v>0</v>
      </c>
      <c r="K129" s="12">
        <v>0</v>
      </c>
      <c r="L129" s="12">
        <v>0</v>
      </c>
      <c r="M129" s="42">
        <f t="shared" si="68"/>
        <v>0</v>
      </c>
      <c r="N129" s="42">
        <v>0</v>
      </c>
      <c r="O129" s="12">
        <v>0</v>
      </c>
      <c r="P129" s="55">
        <v>0.73199999999999998</v>
      </c>
      <c r="Q129" s="42">
        <v>0.63900000000000001</v>
      </c>
      <c r="R129" s="12">
        <v>0</v>
      </c>
      <c r="S129" s="12">
        <v>0</v>
      </c>
      <c r="T129" s="13">
        <f t="shared" si="64"/>
        <v>-9.2999999999999972E-2</v>
      </c>
      <c r="U129" s="63">
        <f t="shared" si="66"/>
        <v>87.295081967213122</v>
      </c>
      <c r="V129" s="19"/>
    </row>
    <row r="130" spans="1:22" ht="92.25" customHeight="1" x14ac:dyDescent="0.25">
      <c r="A130" s="78" t="s">
        <v>156</v>
      </c>
      <c r="B130" s="22" t="s">
        <v>157</v>
      </c>
      <c r="C130" s="41" t="s">
        <v>208</v>
      </c>
      <c r="D130" s="12">
        <v>0</v>
      </c>
      <c r="E130" s="12">
        <v>0</v>
      </c>
      <c r="F130" s="12">
        <v>0</v>
      </c>
      <c r="G130" s="12">
        <v>0</v>
      </c>
      <c r="H130" s="17">
        <f t="shared" si="62"/>
        <v>0.15</v>
      </c>
      <c r="I130" s="17">
        <f t="shared" si="63"/>
        <v>0.11</v>
      </c>
      <c r="J130" s="12">
        <v>0</v>
      </c>
      <c r="K130" s="12">
        <v>0</v>
      </c>
      <c r="L130" s="12">
        <v>0</v>
      </c>
      <c r="M130" s="42">
        <f t="shared" si="68"/>
        <v>0</v>
      </c>
      <c r="N130" s="42">
        <v>0</v>
      </c>
      <c r="O130" s="12">
        <v>0</v>
      </c>
      <c r="P130" s="55">
        <v>0.15</v>
      </c>
      <c r="Q130" s="42">
        <v>0.11</v>
      </c>
      <c r="R130" s="12">
        <v>0</v>
      </c>
      <c r="S130" s="12">
        <v>0</v>
      </c>
      <c r="T130" s="13">
        <f t="shared" si="64"/>
        <v>-3.9999999999999994E-2</v>
      </c>
      <c r="U130" s="63">
        <f t="shared" si="66"/>
        <v>73.333333333333343</v>
      </c>
      <c r="V130" s="19"/>
    </row>
    <row r="131" spans="1:22" ht="69" customHeight="1" x14ac:dyDescent="0.25">
      <c r="A131" s="77" t="s">
        <v>158</v>
      </c>
      <c r="B131" s="22" t="s">
        <v>159</v>
      </c>
      <c r="C131" s="41" t="s">
        <v>209</v>
      </c>
      <c r="D131" s="12">
        <f>D132+D133</f>
        <v>0.435</v>
      </c>
      <c r="E131" s="12">
        <v>0</v>
      </c>
      <c r="F131" s="12">
        <v>0</v>
      </c>
      <c r="G131" s="12">
        <v>0</v>
      </c>
      <c r="H131" s="17">
        <f t="shared" si="62"/>
        <v>0.192</v>
      </c>
      <c r="I131" s="17">
        <f t="shared" si="63"/>
        <v>0.13700000000000001</v>
      </c>
      <c r="J131" s="12">
        <v>0</v>
      </c>
      <c r="K131" s="12">
        <v>0</v>
      </c>
      <c r="L131" s="12">
        <v>0</v>
      </c>
      <c r="M131" s="42">
        <f t="shared" si="68"/>
        <v>0</v>
      </c>
      <c r="N131" s="42">
        <v>0</v>
      </c>
      <c r="O131" s="12">
        <v>0</v>
      </c>
      <c r="P131" s="55">
        <v>0.192</v>
      </c>
      <c r="Q131" s="42">
        <v>0.13700000000000001</v>
      </c>
      <c r="R131" s="12">
        <v>0</v>
      </c>
      <c r="S131" s="12">
        <v>0</v>
      </c>
      <c r="T131" s="13">
        <f t="shared" si="64"/>
        <v>-5.4999999999999993E-2</v>
      </c>
      <c r="U131" s="63">
        <f t="shared" si="66"/>
        <v>71.354166666666671</v>
      </c>
      <c r="V131" s="19"/>
    </row>
    <row r="132" spans="1:22" s="6" customFormat="1" ht="64.5" customHeight="1" x14ac:dyDescent="0.25">
      <c r="A132" s="79" t="s">
        <v>82</v>
      </c>
      <c r="B132" s="44" t="s">
        <v>39</v>
      </c>
      <c r="C132" s="35" t="s">
        <v>80</v>
      </c>
      <c r="D132" s="8">
        <v>0.21299999999999999</v>
      </c>
      <c r="E132" s="8">
        <v>0</v>
      </c>
      <c r="F132" s="8">
        <v>0</v>
      </c>
      <c r="G132" s="8">
        <v>0</v>
      </c>
      <c r="H132" s="7">
        <f t="shared" si="62"/>
        <v>3.367</v>
      </c>
      <c r="I132" s="7">
        <f t="shared" si="63"/>
        <v>3.3419999999999996</v>
      </c>
      <c r="J132" s="7">
        <f t="shared" ref="J132" si="72">J133+J134+J135</f>
        <v>0</v>
      </c>
      <c r="K132" s="7">
        <f t="shared" ref="K132" si="73">K133+K134+K135</f>
        <v>0</v>
      </c>
      <c r="L132" s="8">
        <v>0</v>
      </c>
      <c r="M132" s="36">
        <f t="shared" si="68"/>
        <v>0</v>
      </c>
      <c r="N132" s="7">
        <f>N133+N134+N135</f>
        <v>2.3479999999999999</v>
      </c>
      <c r="O132" s="7">
        <f>O133+O134+O135</f>
        <v>2.319</v>
      </c>
      <c r="P132" s="36">
        <f>P134</f>
        <v>1.0189999999999999</v>
      </c>
      <c r="Q132" s="36">
        <f>Q134</f>
        <v>1.0229999999999999</v>
      </c>
      <c r="R132" s="8">
        <v>0</v>
      </c>
      <c r="S132" s="8">
        <v>0</v>
      </c>
      <c r="T132" s="10">
        <f t="shared" si="64"/>
        <v>4.0000000000000036E-3</v>
      </c>
      <c r="U132" s="28">
        <f t="shared" si="66"/>
        <v>100.39254170755643</v>
      </c>
      <c r="V132" s="18"/>
    </row>
    <row r="133" spans="1:22" ht="45" customHeight="1" x14ac:dyDescent="0.25">
      <c r="A133" s="80" t="s">
        <v>84</v>
      </c>
      <c r="B133" s="22" t="s">
        <v>160</v>
      </c>
      <c r="C133" s="41" t="s">
        <v>210</v>
      </c>
      <c r="D133" s="12">
        <v>0.222</v>
      </c>
      <c r="E133" s="12">
        <v>0</v>
      </c>
      <c r="F133" s="12">
        <v>0</v>
      </c>
      <c r="G133" s="12">
        <v>0</v>
      </c>
      <c r="H133" s="17">
        <f t="shared" si="62"/>
        <v>1.4750000000000001</v>
      </c>
      <c r="I133" s="17">
        <f t="shared" si="63"/>
        <v>1.472</v>
      </c>
      <c r="J133" s="12">
        <v>0</v>
      </c>
      <c r="K133" s="12">
        <v>0</v>
      </c>
      <c r="L133" s="12">
        <v>0</v>
      </c>
      <c r="M133" s="42">
        <f t="shared" si="68"/>
        <v>0</v>
      </c>
      <c r="N133" s="12">
        <v>1.4750000000000001</v>
      </c>
      <c r="O133" s="12">
        <v>1.472</v>
      </c>
      <c r="P133" s="42">
        <v>0</v>
      </c>
      <c r="Q133" s="42">
        <v>0</v>
      </c>
      <c r="R133" s="12">
        <v>0</v>
      </c>
      <c r="S133" s="12">
        <v>0</v>
      </c>
      <c r="T133" s="13">
        <f t="shared" si="64"/>
        <v>0</v>
      </c>
      <c r="U133" s="63">
        <v>0</v>
      </c>
      <c r="V133" s="19"/>
    </row>
    <row r="134" spans="1:22" ht="42.75" customHeight="1" x14ac:dyDescent="0.25">
      <c r="A134" s="80" t="s">
        <v>85</v>
      </c>
      <c r="B134" s="22" t="s">
        <v>161</v>
      </c>
      <c r="C134" s="41" t="s">
        <v>211</v>
      </c>
      <c r="D134" s="12" t="s">
        <v>81</v>
      </c>
      <c r="E134" s="12">
        <v>0</v>
      </c>
      <c r="F134" s="12">
        <v>0</v>
      </c>
      <c r="G134" s="12">
        <v>0</v>
      </c>
      <c r="H134" s="17">
        <f t="shared" si="62"/>
        <v>1.0189999999999999</v>
      </c>
      <c r="I134" s="17">
        <f t="shared" si="63"/>
        <v>1.0229999999999999</v>
      </c>
      <c r="J134" s="12">
        <v>0</v>
      </c>
      <c r="K134" s="12">
        <v>0</v>
      </c>
      <c r="L134" s="12">
        <v>0</v>
      </c>
      <c r="M134" s="42">
        <f t="shared" si="68"/>
        <v>0</v>
      </c>
      <c r="N134" s="12">
        <v>0</v>
      </c>
      <c r="O134" s="12">
        <v>0</v>
      </c>
      <c r="P134" s="42">
        <v>1.0189999999999999</v>
      </c>
      <c r="Q134" s="42">
        <v>1.0229999999999999</v>
      </c>
      <c r="R134" s="12">
        <v>0</v>
      </c>
      <c r="S134" s="12">
        <v>0</v>
      </c>
      <c r="T134" s="13">
        <f t="shared" si="64"/>
        <v>4.0000000000000036E-3</v>
      </c>
      <c r="U134" s="63">
        <f t="shared" si="66"/>
        <v>100.39254170755643</v>
      </c>
      <c r="V134" s="19"/>
    </row>
    <row r="135" spans="1:22" ht="42.75" customHeight="1" x14ac:dyDescent="0.25">
      <c r="A135" s="80" t="s">
        <v>162</v>
      </c>
      <c r="B135" s="22" t="s">
        <v>163</v>
      </c>
      <c r="C135" s="41" t="s">
        <v>212</v>
      </c>
      <c r="D135" s="12" t="s">
        <v>81</v>
      </c>
      <c r="E135" s="12">
        <v>0</v>
      </c>
      <c r="F135" s="12">
        <v>0</v>
      </c>
      <c r="G135" s="12">
        <v>0</v>
      </c>
      <c r="H135" s="17">
        <f t="shared" si="62"/>
        <v>0.873</v>
      </c>
      <c r="I135" s="17">
        <f t="shared" si="63"/>
        <v>0.84699999999999998</v>
      </c>
      <c r="J135" s="12">
        <v>0</v>
      </c>
      <c r="K135" s="12">
        <v>0</v>
      </c>
      <c r="L135" s="12">
        <v>0</v>
      </c>
      <c r="M135" s="42">
        <f t="shared" si="68"/>
        <v>0</v>
      </c>
      <c r="N135" s="12">
        <v>0.873</v>
      </c>
      <c r="O135" s="12">
        <v>0.84699999999999998</v>
      </c>
      <c r="P135" s="42">
        <f>P1041</f>
        <v>0</v>
      </c>
      <c r="Q135" s="42">
        <f t="shared" ref="Q135" si="74">Q141</f>
        <v>0</v>
      </c>
      <c r="R135" s="12">
        <v>0</v>
      </c>
      <c r="S135" s="12">
        <v>0</v>
      </c>
      <c r="T135" s="13">
        <f t="shared" si="64"/>
        <v>0</v>
      </c>
      <c r="U135" s="63">
        <v>0</v>
      </c>
      <c r="V135" s="19"/>
    </row>
    <row r="136" spans="1:22" s="6" customFormat="1" ht="39" customHeight="1" x14ac:dyDescent="0.25">
      <c r="A136" s="79" t="s">
        <v>83</v>
      </c>
      <c r="B136" s="23" t="s">
        <v>164</v>
      </c>
      <c r="C136" s="35" t="s">
        <v>80</v>
      </c>
      <c r="D136" s="8" t="s">
        <v>81</v>
      </c>
      <c r="E136" s="8">
        <v>0</v>
      </c>
      <c r="F136" s="8">
        <v>0</v>
      </c>
      <c r="G136" s="8">
        <v>0</v>
      </c>
      <c r="H136" s="7">
        <f t="shared" si="62"/>
        <v>0.5</v>
      </c>
      <c r="I136" s="7">
        <f t="shared" si="63"/>
        <v>0.47099999999999997</v>
      </c>
      <c r="J136" s="8">
        <v>0</v>
      </c>
      <c r="K136" s="8">
        <v>0</v>
      </c>
      <c r="L136" s="8">
        <v>0</v>
      </c>
      <c r="M136" s="36">
        <f t="shared" si="68"/>
        <v>0</v>
      </c>
      <c r="N136" s="8">
        <f>N137+N138+N139</f>
        <v>0.33500000000000002</v>
      </c>
      <c r="O136" s="8">
        <f>O137+O138+O139</f>
        <v>0.33500000000000002</v>
      </c>
      <c r="P136" s="36">
        <f>P137+P138+P139</f>
        <v>0.16500000000000001</v>
      </c>
      <c r="Q136" s="36">
        <f>Q137+Q138+Q139</f>
        <v>0.13599999999999998</v>
      </c>
      <c r="R136" s="8">
        <v>0</v>
      </c>
      <c r="S136" s="8">
        <v>0</v>
      </c>
      <c r="T136" s="10">
        <f t="shared" si="64"/>
        <v>-2.9000000000000026E-2</v>
      </c>
      <c r="U136" s="28">
        <f t="shared" si="66"/>
        <v>82.424242424242408</v>
      </c>
      <c r="V136" s="18"/>
    </row>
    <row r="137" spans="1:22" ht="31.5" customHeight="1" x14ac:dyDescent="0.25">
      <c r="A137" s="81" t="s">
        <v>86</v>
      </c>
      <c r="B137" s="22" t="s">
        <v>165</v>
      </c>
      <c r="C137" s="41" t="s">
        <v>213</v>
      </c>
      <c r="D137" s="12" t="s">
        <v>81</v>
      </c>
      <c r="E137" s="12">
        <v>0</v>
      </c>
      <c r="F137" s="12">
        <v>0</v>
      </c>
      <c r="G137" s="12">
        <v>0</v>
      </c>
      <c r="H137" s="17">
        <f t="shared" si="62"/>
        <v>0.29200000000000004</v>
      </c>
      <c r="I137" s="17">
        <f t="shared" si="63"/>
        <v>0.26300000000000001</v>
      </c>
      <c r="J137" s="12">
        <v>0</v>
      </c>
      <c r="K137" s="12">
        <v>0</v>
      </c>
      <c r="L137" s="24">
        <v>0</v>
      </c>
      <c r="M137" s="42">
        <f t="shared" si="68"/>
        <v>0</v>
      </c>
      <c r="N137" s="12">
        <v>0.191</v>
      </c>
      <c r="O137" s="12">
        <v>0.191</v>
      </c>
      <c r="P137" s="42">
        <v>0.10100000000000001</v>
      </c>
      <c r="Q137" s="42">
        <v>7.1999999999999995E-2</v>
      </c>
      <c r="R137" s="12">
        <v>0</v>
      </c>
      <c r="S137" s="12">
        <v>0</v>
      </c>
      <c r="T137" s="13">
        <f t="shared" si="64"/>
        <v>-2.9000000000000012E-2</v>
      </c>
      <c r="U137" s="63">
        <f t="shared" si="66"/>
        <v>71.287128712871279</v>
      </c>
      <c r="V137" s="19"/>
    </row>
    <row r="138" spans="1:22" ht="31.5" x14ac:dyDescent="0.25">
      <c r="A138" s="81" t="s">
        <v>87</v>
      </c>
      <c r="B138" s="22" t="s">
        <v>166</v>
      </c>
      <c r="C138" s="41" t="s">
        <v>214</v>
      </c>
      <c r="D138" s="12">
        <v>0</v>
      </c>
      <c r="E138" s="12">
        <v>0</v>
      </c>
      <c r="F138" s="12">
        <v>0</v>
      </c>
      <c r="G138" s="12">
        <v>0</v>
      </c>
      <c r="H138" s="17">
        <f t="shared" si="62"/>
        <v>0.125</v>
      </c>
      <c r="I138" s="17">
        <f t="shared" si="63"/>
        <v>0.125</v>
      </c>
      <c r="J138" s="12">
        <v>0</v>
      </c>
      <c r="K138" s="12">
        <v>0</v>
      </c>
      <c r="L138" s="25">
        <v>0</v>
      </c>
      <c r="M138" s="42">
        <f t="shared" si="68"/>
        <v>0</v>
      </c>
      <c r="N138" s="12">
        <v>8.2000000000000003E-2</v>
      </c>
      <c r="O138" s="12">
        <v>8.2000000000000003E-2</v>
      </c>
      <c r="P138" s="42">
        <v>4.2999999999999997E-2</v>
      </c>
      <c r="Q138" s="42">
        <v>4.2999999999999997E-2</v>
      </c>
      <c r="R138" s="12">
        <v>0</v>
      </c>
      <c r="S138" s="12">
        <v>0</v>
      </c>
      <c r="T138" s="13">
        <f t="shared" si="64"/>
        <v>0</v>
      </c>
      <c r="U138" s="63">
        <f t="shared" si="66"/>
        <v>100</v>
      </c>
      <c r="V138" s="19"/>
    </row>
    <row r="139" spans="1:22" ht="31.5" x14ac:dyDescent="0.25">
      <c r="A139" s="81" t="s">
        <v>88</v>
      </c>
      <c r="B139" s="14" t="s">
        <v>167</v>
      </c>
      <c r="C139" s="41" t="s">
        <v>215</v>
      </c>
      <c r="D139" s="12">
        <v>0</v>
      </c>
      <c r="E139" s="12">
        <v>0</v>
      </c>
      <c r="F139" s="12">
        <v>0</v>
      </c>
      <c r="G139" s="12">
        <v>0</v>
      </c>
      <c r="H139" s="17">
        <f t="shared" si="62"/>
        <v>8.3000000000000004E-2</v>
      </c>
      <c r="I139" s="17">
        <f t="shared" si="63"/>
        <v>8.3000000000000004E-2</v>
      </c>
      <c r="J139" s="12">
        <v>0</v>
      </c>
      <c r="K139" s="12">
        <v>0</v>
      </c>
      <c r="L139" s="25">
        <v>0</v>
      </c>
      <c r="M139" s="42">
        <f t="shared" si="68"/>
        <v>0</v>
      </c>
      <c r="N139" s="12">
        <v>6.2E-2</v>
      </c>
      <c r="O139" s="12">
        <v>6.2E-2</v>
      </c>
      <c r="P139" s="42">
        <v>2.1000000000000001E-2</v>
      </c>
      <c r="Q139" s="42">
        <v>2.1000000000000001E-2</v>
      </c>
      <c r="R139" s="12">
        <v>0</v>
      </c>
      <c r="S139" s="12">
        <v>0</v>
      </c>
      <c r="T139" s="13">
        <f t="shared" si="64"/>
        <v>0</v>
      </c>
      <c r="U139" s="63">
        <f t="shared" si="66"/>
        <v>100</v>
      </c>
      <c r="V139" s="19"/>
    </row>
    <row r="140" spans="1:22" x14ac:dyDescent="0.25">
      <c r="A140" s="82"/>
      <c r="B140" s="32"/>
    </row>
    <row r="141" spans="1:22" x14ac:dyDescent="0.25">
      <c r="A141" s="82"/>
      <c r="B141" s="32"/>
    </row>
    <row r="144" spans="1:22" x14ac:dyDescent="0.25">
      <c r="G144" s="33"/>
    </row>
    <row r="146" spans="10:15" x14ac:dyDescent="0.25">
      <c r="J146" s="88"/>
      <c r="K146" s="88"/>
      <c r="N146" s="88"/>
      <c r="O146" s="88"/>
    </row>
  </sheetData>
  <mergeCells count="30">
    <mergeCell ref="J16:K17"/>
    <mergeCell ref="H15:Q15"/>
    <mergeCell ref="R15:S15"/>
    <mergeCell ref="L16:M17"/>
    <mergeCell ref="N16:O17"/>
    <mergeCell ref="P16:Q17"/>
    <mergeCell ref="R16:R18"/>
    <mergeCell ref="S16:S18"/>
    <mergeCell ref="J146:K146"/>
    <mergeCell ref="N146:O146"/>
    <mergeCell ref="G9:M9"/>
    <mergeCell ref="A13:V13"/>
    <mergeCell ref="A14:V14"/>
    <mergeCell ref="A15:A18"/>
    <mergeCell ref="B15:B18"/>
    <mergeCell ref="C15:C18"/>
    <mergeCell ref="D15:D18"/>
    <mergeCell ref="E15:E18"/>
    <mergeCell ref="F15:G15"/>
    <mergeCell ref="T15:U17"/>
    <mergeCell ref="V15:V18"/>
    <mergeCell ref="F16:F18"/>
    <mergeCell ref="G16:G18"/>
    <mergeCell ref="H16:I17"/>
    <mergeCell ref="R7:V7"/>
    <mergeCell ref="S8:V8"/>
    <mergeCell ref="S5:V5"/>
    <mergeCell ref="A7:Q7"/>
    <mergeCell ref="Q6:V6"/>
    <mergeCell ref="G5:I5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7:B66">
      <formula1>900</formula1>
    </dataValidation>
  </dataValidations>
  <pageMargins left="0.7" right="0.7" top="0.75" bottom="0.75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кв.4</vt:lpstr>
      <vt:lpstr>'12 кв.4'!Область_печати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2020-01-15T12:30:45Z</cp:lastPrinted>
  <dcterms:created xsi:type="dcterms:W3CDTF">2009-07-27T10:10:26Z</dcterms:created>
  <dcterms:modified xsi:type="dcterms:W3CDTF">2020-02-13T11:41:17Z</dcterms:modified>
</cp:coreProperties>
</file>