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4080" windowWidth="20730" windowHeight="7290"/>
  </bookViews>
  <sheets>
    <sheet name="14квПп" sheetId="22" r:id="rId1"/>
  </sheets>
  <definedNames>
    <definedName name="Z_500C2F4F_1743_499A_A051_20565DBF52B2_.wvu.PrintArea" localSheetId="0" hidden="1">'14квПп'!$A$1:$BH$135</definedName>
    <definedName name="_xlnm.Print_Area" localSheetId="0">'14квПп'!$A$1:$AH$151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G31" i="22" l="1"/>
  <c r="AF145" i="22"/>
  <c r="AF139" i="22" s="1"/>
  <c r="AF133" i="22" s="1"/>
  <c r="AF127" i="22" s="1"/>
  <c r="AF121" i="22" s="1"/>
  <c r="AF115" i="22" s="1"/>
  <c r="AF109" i="22" s="1"/>
  <c r="AF103" i="22" s="1"/>
  <c r="AF144" i="22"/>
  <c r="AF143" i="22"/>
  <c r="AF142" i="22"/>
  <c r="AF141" i="22"/>
  <c r="AF138" i="22"/>
  <c r="AF135" i="22"/>
  <c r="AF129" i="22" s="1"/>
  <c r="AF123" i="22" s="1"/>
  <c r="AF117" i="22" s="1"/>
  <c r="AF131" i="22"/>
  <c r="AF130" i="22"/>
  <c r="AF126" i="22"/>
  <c r="AF119" i="22"/>
  <c r="AF118" i="22"/>
  <c r="AF91" i="22"/>
  <c r="AF88" i="22"/>
  <c r="AF87" i="22"/>
  <c r="AF86" i="22"/>
  <c r="AF82" i="22"/>
  <c r="AF80" i="22"/>
  <c r="AF79" i="22"/>
  <c r="AF78" i="22"/>
  <c r="AF77" i="22"/>
  <c r="AF76" i="22"/>
  <c r="AF75" i="22"/>
  <c r="AF74" i="22"/>
  <c r="AF73" i="22"/>
  <c r="AF62" i="22"/>
  <c r="AF61" i="22"/>
  <c r="AF59" i="22" s="1"/>
  <c r="AF60" i="22"/>
  <c r="AF43" i="22"/>
  <c r="AF37" i="22" s="1"/>
  <c r="AF42" i="22"/>
  <c r="AF36" i="22" s="1"/>
  <c r="AF30" i="22" s="1"/>
  <c r="AF39" i="22"/>
  <c r="AF33" i="22" s="1"/>
  <c r="AF32" i="22"/>
  <c r="AF29" i="22"/>
  <c r="AF41" i="22" l="1"/>
  <c r="AF40" i="22" s="1"/>
  <c r="AF27" i="22" s="1"/>
  <c r="AF90" i="22"/>
  <c r="AF89" i="22" s="1"/>
  <c r="AF28" i="22" s="1"/>
  <c r="AF134" i="22"/>
  <c r="I138" i="22"/>
  <c r="I31" i="22" s="1"/>
  <c r="I126" i="22"/>
  <c r="I90" i="22"/>
  <c r="I89" i="22"/>
  <c r="I28" i="22" s="1"/>
  <c r="I26" i="22" s="1"/>
  <c r="AF128" i="22" l="1"/>
  <c r="AF31" i="22"/>
  <c r="AF26" i="22" s="1"/>
  <c r="AH145" i="22"/>
  <c r="AH144" i="22"/>
  <c r="AH143" i="22"/>
  <c r="AH142" i="22"/>
  <c r="AH141" i="22"/>
  <c r="AH135" i="22" s="1"/>
  <c r="AH129" i="22" s="1"/>
  <c r="AH139" i="22"/>
  <c r="AH138" i="22"/>
  <c r="AH137" i="22"/>
  <c r="AH131" i="22" s="1"/>
  <c r="AH90" i="22" s="1"/>
  <c r="AH89" i="22" s="1"/>
  <c r="AH28" i="22" s="1"/>
  <c r="AH26" i="22" s="1"/>
  <c r="AH136" i="22"/>
  <c r="AH130" i="22" s="1"/>
  <c r="AH133" i="22"/>
  <c r="AH128" i="22"/>
  <c r="AH126" i="22"/>
  <c r="AH88" i="22"/>
  <c r="AH87" i="22"/>
  <c r="AH86" i="22"/>
  <c r="AH82" i="22"/>
  <c r="AH75" i="22" s="1"/>
  <c r="AH80" i="22"/>
  <c r="AH74" i="22" s="1"/>
  <c r="AH43" i="22" s="1"/>
  <c r="AH37" i="22" s="1"/>
  <c r="AH79" i="22"/>
  <c r="AH78" i="22"/>
  <c r="AH62" i="22" s="1"/>
  <c r="AH77" i="22"/>
  <c r="AH73" i="22"/>
  <c r="AH42" i="22" s="1"/>
  <c r="AH61" i="22"/>
  <c r="AH40" i="22" s="1"/>
  <c r="AH60" i="22"/>
  <c r="AH39" i="22"/>
  <c r="AH33" i="22" s="1"/>
  <c r="AH27" i="22" s="1"/>
  <c r="AH31" i="22"/>
  <c r="N144" i="22"/>
  <c r="N143" i="22"/>
  <c r="N141" i="22"/>
  <c r="N140" i="22"/>
  <c r="N124" i="22"/>
  <c r="N123" i="22"/>
  <c r="N122" i="22"/>
  <c r="N121" i="22"/>
  <c r="N120" i="22"/>
  <c r="N119" i="22"/>
  <c r="N118" i="22"/>
  <c r="N117" i="22"/>
  <c r="N116" i="22"/>
  <c r="N115" i="22"/>
  <c r="N114" i="22"/>
  <c r="N113" i="22"/>
  <c r="N112" i="22"/>
  <c r="N111" i="22"/>
  <c r="N110" i="22"/>
  <c r="N109" i="22"/>
  <c r="N108" i="22"/>
  <c r="N107" i="22"/>
  <c r="N106" i="22"/>
  <c r="N105" i="22"/>
  <c r="N104" i="22"/>
  <c r="N103" i="22"/>
  <c r="N102" i="22"/>
  <c r="N101" i="22"/>
  <c r="N100" i="22"/>
  <c r="N99" i="22"/>
  <c r="N98" i="22"/>
  <c r="N97" i="22"/>
  <c r="N96" i="22"/>
  <c r="N95" i="22"/>
  <c r="N94" i="22"/>
  <c r="N93" i="22"/>
  <c r="N92" i="22"/>
  <c r="N91" i="22"/>
  <c r="N88" i="22"/>
  <c r="N87" i="22"/>
  <c r="N86" i="22"/>
  <c r="N85" i="22"/>
  <c r="N84" i="22"/>
  <c r="N77" i="22"/>
  <c r="N67" i="22"/>
  <c r="N66" i="22"/>
  <c r="N65" i="22"/>
  <c r="N64" i="22"/>
  <c r="N63" i="22"/>
  <c r="N61" i="22"/>
  <c r="N60" i="22"/>
  <c r="N51" i="22"/>
  <c r="N50" i="22"/>
  <c r="N49" i="22"/>
  <c r="N48" i="22"/>
  <c r="N47" i="22"/>
  <c r="N46" i="22"/>
  <c r="N45" i="22"/>
  <c r="N44" i="22"/>
  <c r="N39" i="22"/>
  <c r="L145" i="22"/>
  <c r="L144" i="22"/>
  <c r="L143" i="22"/>
  <c r="L142" i="22"/>
  <c r="L141" i="22"/>
  <c r="L140" i="22"/>
  <c r="L139" i="22"/>
  <c r="L138" i="22"/>
  <c r="L137" i="22"/>
  <c r="L136" i="22"/>
  <c r="L135" i="22"/>
  <c r="L134" i="22"/>
  <c r="L133" i="22"/>
  <c r="L132" i="22"/>
  <c r="L131" i="22"/>
  <c r="L130" i="22"/>
  <c r="L129" i="22"/>
  <c r="L128" i="22"/>
  <c r="L127" i="22"/>
  <c r="L126" i="22"/>
  <c r="L124" i="22"/>
  <c r="L123" i="22"/>
  <c r="L122" i="22"/>
  <c r="L121" i="22"/>
  <c r="L120" i="22"/>
  <c r="L119" i="22"/>
  <c r="L118" i="22"/>
  <c r="L117" i="22"/>
  <c r="L116" i="22"/>
  <c r="L115" i="22"/>
  <c r="L114" i="22"/>
  <c r="L113" i="22"/>
  <c r="L112" i="22"/>
  <c r="L111" i="22"/>
  <c r="L110" i="22"/>
  <c r="L109" i="22"/>
  <c r="L108" i="22"/>
  <c r="L107" i="22"/>
  <c r="L106" i="22"/>
  <c r="L105" i="22"/>
  <c r="L104" i="22"/>
  <c r="L103" i="22"/>
  <c r="L102" i="22"/>
  <c r="L101" i="22"/>
  <c r="L100" i="22"/>
  <c r="L99" i="22"/>
  <c r="L98" i="22"/>
  <c r="L97" i="22"/>
  <c r="L96" i="22"/>
  <c r="L95" i="22"/>
  <c r="L94" i="22"/>
  <c r="L93" i="22"/>
  <c r="L92" i="22"/>
  <c r="L91" i="22"/>
  <c r="L90" i="22"/>
  <c r="L89" i="22"/>
  <c r="L88" i="22"/>
  <c r="L87" i="22"/>
  <c r="L86" i="22"/>
  <c r="L85" i="22"/>
  <c r="L84" i="22"/>
  <c r="L78" i="22"/>
  <c r="L77" i="22"/>
  <c r="L72" i="22"/>
  <c r="L71" i="22"/>
  <c r="L70" i="22"/>
  <c r="L69" i="22"/>
  <c r="L68" i="22"/>
  <c r="L67" i="22"/>
  <c r="L66" i="22"/>
  <c r="L65" i="22"/>
  <c r="L64" i="22"/>
  <c r="L63" i="22"/>
  <c r="L60" i="22"/>
  <c r="L59" i="22"/>
  <c r="L58" i="22"/>
  <c r="L57" i="22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0" i="22"/>
  <c r="L39" i="22"/>
  <c r="L38" i="22"/>
  <c r="L29" i="22"/>
  <c r="Q90" i="22"/>
  <c r="Q89" i="22" s="1"/>
  <c r="Q59" i="22"/>
  <c r="Q38" i="22" s="1"/>
  <c r="Q41" i="22"/>
  <c r="Q35" i="22" s="1"/>
  <c r="Q34" i="22" s="1"/>
  <c r="Q33" i="22" s="1"/>
  <c r="Q27" i="22" s="1"/>
  <c r="Q36" i="22"/>
  <c r="Q31" i="22"/>
  <c r="AA145" i="22"/>
  <c r="AA144" i="22"/>
  <c r="AA143" i="22"/>
  <c r="AA137" i="22" s="1"/>
  <c r="AA131" i="22" s="1"/>
  <c r="AA125" i="22" s="1"/>
  <c r="AA90" i="22" s="1"/>
  <c r="AA142" i="22"/>
  <c r="AA136" i="22" s="1"/>
  <c r="AA130" i="22" s="1"/>
  <c r="AA140" i="22"/>
  <c r="AA138" i="22"/>
  <c r="AA134" i="22"/>
  <c r="AA129" i="22"/>
  <c r="AA127" i="22"/>
  <c r="AA126" i="22"/>
  <c r="AA86" i="22"/>
  <c r="AA79" i="22" s="1"/>
  <c r="AA85" i="22"/>
  <c r="AA82" i="22"/>
  <c r="AA80" i="22"/>
  <c r="AA74" i="22" s="1"/>
  <c r="AA43" i="22" s="1"/>
  <c r="AA75" i="22"/>
  <c r="AA59" i="22"/>
  <c r="AA38" i="22" s="1"/>
  <c r="AA31" i="22"/>
  <c r="AC145" i="22"/>
  <c r="AC144" i="22"/>
  <c r="AC143" i="22"/>
  <c r="AC142" i="22"/>
  <c r="AC136" i="22" s="1"/>
  <c r="AC130" i="22" s="1"/>
  <c r="AC140" i="22"/>
  <c r="AC138" i="22"/>
  <c r="AC137" i="22"/>
  <c r="AC134" i="22"/>
  <c r="AC131" i="22"/>
  <c r="AC125" i="22" s="1"/>
  <c r="AC127" i="22"/>
  <c r="AC126" i="22"/>
  <c r="AC28" i="22" s="1"/>
  <c r="AC90" i="22"/>
  <c r="AC89" i="22"/>
  <c r="AC83" i="22" s="1"/>
  <c r="N83" i="22" s="1"/>
  <c r="AC59" i="22"/>
  <c r="AC41" i="22"/>
  <c r="AC38" i="22"/>
  <c r="AC36" i="22"/>
  <c r="AC35" i="22"/>
  <c r="AC34" i="22" s="1"/>
  <c r="AC33" i="22" s="1"/>
  <c r="AC27" i="22" s="1"/>
  <c r="N27" i="22" s="1"/>
  <c r="AC31" i="22"/>
  <c r="G134" i="22"/>
  <c r="G90" i="22"/>
  <c r="G89" i="22" s="1"/>
  <c r="G28" i="22" s="1"/>
  <c r="G26" i="22" s="1"/>
  <c r="G76" i="22"/>
  <c r="N40" i="22" l="1"/>
  <c r="AH34" i="22"/>
  <c r="AH41" i="22"/>
  <c r="AH36" i="22"/>
  <c r="AH30" i="22" s="1"/>
  <c r="N33" i="22"/>
  <c r="AH35" i="22"/>
  <c r="AH59" i="22"/>
  <c r="N138" i="22"/>
  <c r="N134" i="22"/>
  <c r="N128" i="22"/>
  <c r="N139" i="22"/>
  <c r="N130" i="22"/>
  <c r="N136" i="22"/>
  <c r="N129" i="22"/>
  <c r="N135" i="22"/>
  <c r="N137" i="22"/>
  <c r="N142" i="22"/>
  <c r="N145" i="22"/>
  <c r="Q28" i="22"/>
  <c r="Q26" i="22" s="1"/>
  <c r="AA89" i="22"/>
  <c r="AA83" i="22" s="1"/>
  <c r="L83" i="22" s="1"/>
  <c r="AA76" i="22"/>
  <c r="AA73" i="22"/>
  <c r="AA42" i="22" s="1"/>
  <c r="AA41" i="22" s="1"/>
  <c r="AA35" i="22" s="1"/>
  <c r="AA34" i="22" s="1"/>
  <c r="AA33" i="22" s="1"/>
  <c r="AA27" i="22" s="1"/>
  <c r="AA36" i="22"/>
  <c r="AC26" i="22"/>
  <c r="N26" i="22" s="1"/>
  <c r="AA28" i="22" l="1"/>
  <c r="L76" i="22"/>
  <c r="AH38" i="22"/>
  <c r="AH29" i="22"/>
  <c r="N131" i="22"/>
  <c r="N127" i="22"/>
  <c r="N133" i="22"/>
  <c r="N126" i="22"/>
  <c r="N132" i="22"/>
  <c r="AA26" i="22" l="1"/>
  <c r="L28" i="22"/>
  <c r="AH32" i="22"/>
  <c r="N90" i="22"/>
  <c r="N89" i="22" l="1"/>
  <c r="N28" i="22" l="1"/>
  <c r="Y35" i="22" l="1"/>
  <c r="Y34" i="22" s="1"/>
  <c r="Y33" i="22" s="1"/>
  <c r="Y27" i="22" s="1"/>
  <c r="Y32" i="22"/>
  <c r="Y31" i="22"/>
  <c r="Y30" i="22"/>
  <c r="Y29" i="22"/>
  <c r="Y28" i="22"/>
  <c r="AB145" i="22" l="1"/>
  <c r="AB144" i="22"/>
  <c r="AB143" i="22"/>
  <c r="AB142" i="22"/>
  <c r="AB141" i="22"/>
  <c r="AB140" i="22"/>
  <c r="AB139" i="22"/>
  <c r="AB138" i="22"/>
  <c r="AB137" i="22"/>
  <c r="AB136" i="22"/>
  <c r="AB135" i="22"/>
  <c r="AB134" i="22"/>
  <c r="AB133" i="22"/>
  <c r="AB132" i="22"/>
  <c r="AB131" i="22"/>
  <c r="AB130" i="22"/>
  <c r="AB129" i="22"/>
  <c r="AB128" i="22"/>
  <c r="AB127" i="22"/>
  <c r="AB126" i="22"/>
  <c r="AB125" i="22"/>
  <c r="AB111" i="22"/>
  <c r="AB110" i="22"/>
  <c r="AB109" i="22"/>
  <c r="AB108" i="22"/>
  <c r="AB107" i="22"/>
  <c r="AB106" i="22"/>
  <c r="AB105" i="22"/>
  <c r="AB104" i="22"/>
  <c r="AB103" i="22"/>
  <c r="AB102" i="22"/>
  <c r="AB101" i="22"/>
  <c r="AB100" i="22"/>
  <c r="AB99" i="22"/>
  <c r="AB98" i="22"/>
  <c r="AB97" i="22"/>
  <c r="AB96" i="22"/>
  <c r="AB95" i="22"/>
  <c r="AB89" i="22" s="1"/>
  <c r="AB83" i="22" s="1"/>
  <c r="AB76" i="22" s="1"/>
  <c r="AB60" i="22" s="1"/>
  <c r="AB39" i="22" s="1"/>
  <c r="AB33" i="22" s="1"/>
  <c r="AB27" i="22" s="1"/>
  <c r="AB94" i="22"/>
  <c r="AB93" i="22"/>
  <c r="AB92" i="22"/>
  <c r="AB91" i="22"/>
  <c r="AB90" i="22"/>
  <c r="AB88" i="22"/>
  <c r="AB87" i="22"/>
  <c r="AB86" i="22"/>
  <c r="AB79" i="22" s="1"/>
  <c r="AB73" i="22" s="1"/>
  <c r="AB42" i="22" s="1"/>
  <c r="AB36" i="22" s="1"/>
  <c r="AB30" i="22" s="1"/>
  <c r="AB85" i="22"/>
  <c r="AB84" i="22"/>
  <c r="AB77" i="22" s="1"/>
  <c r="AB61" i="22" s="1"/>
  <c r="AB40" i="22" s="1"/>
  <c r="AB34" i="22" s="1"/>
  <c r="AB28" i="22" s="1"/>
  <c r="AB82" i="22"/>
  <c r="AB75" i="22" s="1"/>
  <c r="AB59" i="22" s="1"/>
  <c r="AB38" i="22" s="1"/>
  <c r="AB32" i="22" s="1"/>
  <c r="AB26" i="22" s="1"/>
  <c r="AB80" i="22"/>
  <c r="AB74" i="22" s="1"/>
  <c r="AB43" i="22" s="1"/>
  <c r="AB37" i="22" s="1"/>
  <c r="AB31" i="22" s="1"/>
  <c r="AB78" i="22"/>
  <c r="AB62" i="22" s="1"/>
  <c r="AB41" i="22" s="1"/>
  <c r="AB35" i="22" s="1"/>
  <c r="AB29" i="22" s="1"/>
  <c r="M28" i="22"/>
  <c r="M26" i="22" s="1"/>
  <c r="M27" i="22"/>
  <c r="V145" i="22" l="1"/>
  <c r="V144" i="22"/>
  <c r="V143" i="22"/>
  <c r="V142" i="22"/>
  <c r="V141" i="22"/>
  <c r="V140" i="22"/>
  <c r="V139" i="22"/>
  <c r="V138" i="22"/>
  <c r="V137" i="22"/>
  <c r="V136" i="22"/>
  <c r="V135" i="22"/>
  <c r="V134" i="22"/>
  <c r="V133" i="22"/>
  <c r="V132" i="22"/>
  <c r="V131" i="22"/>
  <c r="V130" i="22"/>
  <c r="V129" i="22"/>
  <c r="V128" i="22"/>
  <c r="V127" i="22"/>
  <c r="V126" i="22"/>
  <c r="V125" i="22"/>
  <c r="V124" i="22"/>
  <c r="V123" i="22"/>
  <c r="V122" i="22"/>
  <c r="V121" i="22"/>
  <c r="V120" i="22"/>
  <c r="V119" i="22"/>
  <c r="V118" i="22"/>
  <c r="V117" i="22"/>
  <c r="V116" i="22"/>
  <c r="V115" i="22"/>
  <c r="V114" i="22"/>
  <c r="V113" i="22"/>
  <c r="V112" i="22"/>
  <c r="V111" i="22"/>
  <c r="V90" i="22"/>
  <c r="V88" i="22"/>
  <c r="V87" i="22"/>
  <c r="V80" i="22" s="1"/>
  <c r="V86" i="22"/>
  <c r="V85" i="22"/>
  <c r="V82" i="22"/>
  <c r="V79" i="22"/>
  <c r="L79" i="22" s="1"/>
  <c r="V76" i="22"/>
  <c r="V62" i="22"/>
  <c r="L62" i="22" s="1"/>
  <c r="V61" i="22"/>
  <c r="L61" i="22" s="1"/>
  <c r="V59" i="22"/>
  <c r="V38" i="22" s="1"/>
  <c r="V32" i="22" s="1"/>
  <c r="L32" i="22" s="1"/>
  <c r="V34" i="22"/>
  <c r="V28" i="22"/>
  <c r="V73" i="22" l="1"/>
  <c r="V75" i="22"/>
  <c r="L75" i="22" s="1"/>
  <c r="L82" i="22"/>
  <c r="V74" i="22"/>
  <c r="L80" i="22"/>
  <c r="V43" i="22" l="1"/>
  <c r="L74" i="22"/>
  <c r="V42" i="22"/>
  <c r="L73" i="22"/>
  <c r="L42" i="22" l="1"/>
  <c r="V41" i="22"/>
  <c r="V36" i="22"/>
  <c r="V30" i="22" s="1"/>
  <c r="L30" i="22" s="1"/>
  <c r="V37" i="22"/>
  <c r="L43" i="22"/>
  <c r="V31" i="22" l="1"/>
  <c r="L31" i="22" s="1"/>
  <c r="L37" i="22"/>
  <c r="L41" i="22"/>
  <c r="V27" i="22"/>
  <c r="V35" i="22"/>
  <c r="L27" i="22" l="1"/>
  <c r="V26" i="22"/>
  <c r="L26" i="22" s="1"/>
  <c r="X145" i="22" l="1"/>
  <c r="X144" i="22"/>
  <c r="X143" i="22"/>
  <c r="X142" i="22"/>
  <c r="X141" i="22"/>
  <c r="X140" i="22"/>
  <c r="X139" i="22"/>
  <c r="X138" i="22"/>
  <c r="X137" i="22"/>
  <c r="X136" i="22"/>
  <c r="X135" i="22"/>
  <c r="X134" i="22"/>
  <c r="X133" i="22"/>
  <c r="X132" i="22"/>
  <c r="X131" i="22"/>
  <c r="X130" i="22"/>
  <c r="X129" i="22"/>
  <c r="X128" i="22"/>
  <c r="X127" i="22"/>
  <c r="X126" i="22"/>
  <c r="X125" i="22"/>
  <c r="X124" i="22"/>
  <c r="X123" i="22"/>
  <c r="X122" i="22"/>
  <c r="X121" i="22"/>
  <c r="X120" i="22"/>
  <c r="X119" i="22"/>
  <c r="X118" i="22"/>
  <c r="X117" i="22"/>
  <c r="X116" i="22"/>
  <c r="X115" i="22"/>
  <c r="X114" i="22"/>
  <c r="X113" i="22"/>
  <c r="X112" i="22"/>
  <c r="X111" i="22"/>
  <c r="X90" i="22"/>
  <c r="X88" i="22"/>
  <c r="X87" i="22"/>
  <c r="X80" i="22" s="1"/>
  <c r="X86" i="22"/>
  <c r="X79" i="22" s="1"/>
  <c r="X85" i="22"/>
  <c r="X82" i="22"/>
  <c r="X78" i="22"/>
  <c r="X76" i="22"/>
  <c r="N76" i="22" s="1"/>
  <c r="X34" i="22"/>
  <c r="N34" i="22" s="1"/>
  <c r="X28" i="22"/>
  <c r="X27" i="22"/>
  <c r="X26" i="22"/>
  <c r="X62" i="22" l="1"/>
  <c r="N78" i="22"/>
  <c r="X73" i="22"/>
  <c r="N79" i="22"/>
  <c r="X75" i="22"/>
  <c r="N82" i="22"/>
  <c r="X74" i="22"/>
  <c r="N80" i="22"/>
  <c r="X43" i="22" l="1"/>
  <c r="N74" i="22"/>
  <c r="X41" i="22"/>
  <c r="N62" i="22"/>
  <c r="X42" i="22"/>
  <c r="N73" i="22"/>
  <c r="X59" i="22"/>
  <c r="N75" i="22"/>
  <c r="X38" i="22" l="1"/>
  <c r="N59" i="22"/>
  <c r="X37" i="22"/>
  <c r="N43" i="22"/>
  <c r="X35" i="22"/>
  <c r="N41" i="22"/>
  <c r="X36" i="22"/>
  <c r="N42" i="22"/>
  <c r="X30" i="22" l="1"/>
  <c r="N30" i="22" s="1"/>
  <c r="N36" i="22"/>
  <c r="X32" i="22"/>
  <c r="N32" i="22" s="1"/>
  <c r="N38" i="22"/>
  <c r="X31" i="22"/>
  <c r="N31" i="22" s="1"/>
  <c r="N37" i="22"/>
  <c r="X29" i="22"/>
  <c r="N29" i="22" s="1"/>
  <c r="N35" i="22"/>
  <c r="H99" i="22" l="1"/>
  <c r="H98" i="22" s="1"/>
  <c r="H97" i="22" s="1"/>
  <c r="H96" i="22" s="1"/>
  <c r="H95" i="22" s="1"/>
  <c r="H28" i="22" s="1"/>
  <c r="H35" i="22"/>
  <c r="H34" i="22" s="1"/>
  <c r="H33" i="22" s="1"/>
  <c r="H27" i="22" s="1"/>
  <c r="H32" i="22"/>
  <c r="H31" i="22" s="1"/>
  <c r="H29" i="22" s="1"/>
  <c r="H26" i="22" l="1"/>
  <c r="S90" i="22" l="1"/>
  <c r="S89" i="22" s="1"/>
  <c r="S28" i="22" s="1"/>
  <c r="S26" i="22" s="1"/>
  <c r="W78" i="22" l="1"/>
  <c r="U78" i="22"/>
  <c r="T78" i="22"/>
  <c r="R78" i="22"/>
  <c r="P78" i="22"/>
  <c r="O78" i="22"/>
  <c r="W99" i="22" l="1"/>
  <c r="F99" i="22" l="1"/>
  <c r="E99" i="22"/>
  <c r="F137" i="22"/>
  <c r="E137" i="22"/>
  <c r="E135" i="22" s="1"/>
  <c r="E134" i="22" s="1"/>
  <c r="F135" i="22"/>
  <c r="F134" i="22" s="1"/>
  <c r="W35" i="22" l="1"/>
  <c r="U35" i="22"/>
  <c r="T35" i="22"/>
  <c r="T34" i="22" s="1"/>
  <c r="T33" i="22" s="1"/>
  <c r="T27" i="22" s="1"/>
  <c r="R35" i="22"/>
  <c r="R34" i="22" s="1"/>
  <c r="R33" i="22" s="1"/>
  <c r="R27" i="22" s="1"/>
  <c r="P35" i="22"/>
  <c r="O35" i="22"/>
  <c r="O34" i="22" s="1"/>
  <c r="O33" i="22" s="1"/>
  <c r="O27" i="22" s="1"/>
  <c r="K35" i="22"/>
  <c r="J35" i="22"/>
  <c r="F35" i="22"/>
  <c r="F34" i="22" s="1"/>
  <c r="F33" i="22" s="1"/>
  <c r="F27" i="22" s="1"/>
  <c r="E35" i="22"/>
  <c r="E34" i="22" s="1"/>
  <c r="E33" i="22" s="1"/>
  <c r="E27" i="22" s="1"/>
  <c r="W34" i="22"/>
  <c r="U34" i="22"/>
  <c r="U33" i="22" s="1"/>
  <c r="U27" i="22" s="1"/>
  <c r="P34" i="22"/>
  <c r="P33" i="22" s="1"/>
  <c r="P27" i="22" s="1"/>
  <c r="K34" i="22"/>
  <c r="J34" i="22"/>
  <c r="J33" i="22" s="1"/>
  <c r="J27" i="22" s="1"/>
  <c r="W33" i="22"/>
  <c r="K33" i="22"/>
  <c r="W32" i="22"/>
  <c r="W31" i="22" s="1"/>
  <c r="W29" i="22" s="1"/>
  <c r="U32" i="22"/>
  <c r="T32" i="22"/>
  <c r="T31" i="22" s="1"/>
  <c r="T29" i="22" s="1"/>
  <c r="R32" i="22"/>
  <c r="R30" i="22" s="1"/>
  <c r="P32" i="22"/>
  <c r="P31" i="22" s="1"/>
  <c r="P29" i="22" s="1"/>
  <c r="O32" i="22"/>
  <c r="K32" i="22"/>
  <c r="K31" i="22" s="1"/>
  <c r="K29" i="22" s="1"/>
  <c r="J32" i="22"/>
  <c r="F32" i="22"/>
  <c r="F31" i="22" s="1"/>
  <c r="F29" i="22" s="1"/>
  <c r="E32" i="22"/>
  <c r="E30" i="22" s="1"/>
  <c r="U31" i="22"/>
  <c r="U29" i="22" s="1"/>
  <c r="O31" i="22"/>
  <c r="O29" i="22" s="1"/>
  <c r="J31" i="22"/>
  <c r="E31" i="22"/>
  <c r="E29" i="22" s="1"/>
  <c r="U30" i="22"/>
  <c r="O30" i="22"/>
  <c r="J30" i="22"/>
  <c r="J29" i="22"/>
  <c r="W28" i="22"/>
  <c r="U28" i="22"/>
  <c r="T28" i="22"/>
  <c r="R28" i="22"/>
  <c r="P28" i="22"/>
  <c r="O28" i="22"/>
  <c r="K28" i="22"/>
  <c r="J28" i="22"/>
  <c r="F28" i="22"/>
  <c r="E28" i="22"/>
  <c r="W27" i="22"/>
  <c r="K27" i="22"/>
  <c r="F30" i="22" l="1"/>
  <c r="K30" i="22"/>
  <c r="P30" i="22"/>
  <c r="W30" i="22"/>
  <c r="T30" i="22"/>
  <c r="K26" i="22"/>
  <c r="F26" i="22"/>
  <c r="R31" i="22"/>
  <c r="R29" i="22" s="1"/>
  <c r="R26" i="22" s="1"/>
  <c r="O26" i="22"/>
  <c r="U26" i="22"/>
  <c r="P26" i="22"/>
  <c r="T26" i="22"/>
  <c r="W26" i="22"/>
  <c r="E26" i="22"/>
</calcChain>
</file>

<file path=xl/sharedStrings.xml><?xml version="1.0" encoding="utf-8"?>
<sst xmlns="http://schemas.openxmlformats.org/spreadsheetml/2006/main" count="411" uniqueCount="346">
  <si>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</si>
  <si>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</si>
  <si>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</si>
  <si>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</si>
  <si>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</si>
  <si>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</si>
  <si>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</si>
  <si>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</si>
  <si>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</si>
  <si>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</si>
  <si>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>Номер группы инвестиционных проектов</t>
  </si>
  <si>
    <t>I квартал</t>
  </si>
  <si>
    <t>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</si>
  <si>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</si>
  <si>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</si>
  <si>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</si>
  <si>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</si>
  <si>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</si>
  <si>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</si>
  <si>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</si>
  <si>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</si>
  <si>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</si>
  <si>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</si>
  <si>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</si>
  <si>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</si>
  <si>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</si>
  <si>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</si>
  <si>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</si>
  <si>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ВСЕГО по инвестиционной программе, в том числе:</t>
  </si>
  <si>
    <t>1.1.1</t>
  </si>
  <si>
    <t>1.1.1.1</t>
  </si>
  <si>
    <t>1.1.1.2</t>
  </si>
  <si>
    <t>1.1.1.3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</si>
  <si>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</si>
  <si>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</si>
  <si>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</si>
  <si>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</si>
  <si>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</si>
  <si>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</si>
  <si>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</si>
  <si>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</si>
  <si>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</si>
  <si>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</si>
  <si>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7.5.</t>
  </si>
  <si>
    <t>1.2.3.1.1</t>
  </si>
  <si>
    <t>1.2.3.1.2</t>
  </si>
  <si>
    <t>от « 25 » апреля 2018 г. № 320</t>
  </si>
  <si>
    <t>Технологическое присоединениее,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</si>
  <si>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</si>
  <si>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</si>
  <si>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Покупка земельных участков для целей реализации инвестицинных проектов, всего</t>
  </si>
  <si>
    <t>Прочее новое строительство объектов электросетевого хозяйства,  всего</t>
  </si>
  <si>
    <t>Прочие инвестиционные проекты, всего</t>
  </si>
  <si>
    <t>Технологическое присоединениее энергопринимающих устройств потребителей   максимальной мощностью до 15кВт</t>
  </si>
  <si>
    <t>Технологическое присоединениее энергопринимающих цстройств потребителей   максимальной мощностью до 150кВт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</si>
  <si>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</si>
  <si>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</si>
  <si>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«Установка приборов учета, класс напряжения 0,22 (0,4) кВ,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</si>
  <si>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</si>
  <si>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</si>
  <si>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0</t>
  </si>
  <si>
    <t>0.1</t>
  </si>
  <si>
    <t>0.2</t>
  </si>
  <si>
    <t>0.3</t>
  </si>
  <si>
    <t>0.4</t>
  </si>
  <si>
    <t>0.5</t>
  </si>
  <si>
    <t>0.6</t>
  </si>
  <si>
    <t>1.1.</t>
  </si>
  <si>
    <t>1.2.3.1.3</t>
  </si>
  <si>
    <t>1.2.3.1.4</t>
  </si>
  <si>
    <t>1.2.3.1.5</t>
  </si>
  <si>
    <t>1.2.3.1.6</t>
  </si>
  <si>
    <t>1.2.3.1.7</t>
  </si>
  <si>
    <t>1.2.3.1.8</t>
  </si>
  <si>
    <t>1.2.3.1.9</t>
  </si>
  <si>
    <t>1.2.3.1.10</t>
  </si>
  <si>
    <t>1.2.3.1.11</t>
  </si>
  <si>
    <t>1.2.3.1.12</t>
  </si>
  <si>
    <t>1.2.3.1.13</t>
  </si>
  <si>
    <t>1.2.3.1.14</t>
  </si>
  <si>
    <t>1.2.3.1.15</t>
  </si>
  <si>
    <t>1.2.3.1.16</t>
  </si>
  <si>
    <t>1.2.3.1.17</t>
  </si>
  <si>
    <t>1.2.3.1.18</t>
  </si>
  <si>
    <t>1.2.3.1.19</t>
  </si>
  <si>
    <t>1.2.3.1.20</t>
  </si>
  <si>
    <t>1.2.3.1.21</t>
  </si>
  <si>
    <t>1.2.3.1.22</t>
  </si>
  <si>
    <t>1.2.3.1.23</t>
  </si>
  <si>
    <t>1.2.3.1.24</t>
  </si>
  <si>
    <t>1.2.3.1.25</t>
  </si>
  <si>
    <t>1.2.3.1.26</t>
  </si>
  <si>
    <t>1.2.3.1.27</t>
  </si>
  <si>
    <t>1.2.3.1.28</t>
  </si>
  <si>
    <t>1.2.3.1.29</t>
  </si>
  <si>
    <t>1.2.3.1.30</t>
  </si>
  <si>
    <t>1.2.4.1</t>
  </si>
  <si>
    <t>1.2.4.2</t>
  </si>
  <si>
    <t>Г</t>
  </si>
  <si>
    <t>2.1.</t>
  </si>
  <si>
    <t>2.2.</t>
  </si>
  <si>
    <t>2.1.1.</t>
  </si>
  <si>
    <t>2.1.2.</t>
  </si>
  <si>
    <t>2.2.2.</t>
  </si>
  <si>
    <t>2.2.3.</t>
  </si>
  <si>
    <t>2.2.4.</t>
  </si>
  <si>
    <t>Отчет о реализации инвестиционной программы Муниципального унитарного предприятия города Будённовска  "Электросетевая компания"</t>
  </si>
  <si>
    <t>Счетчики</t>
  </si>
  <si>
    <t>Приложение  № 14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</si>
  <si>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</si>
  <si>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</si>
  <si>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</si>
  <si>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Всего </t>
  </si>
  <si>
    <t>III квартал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</si>
  <si>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</si>
  <si>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</si>
  <si>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</si>
  <si>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</si>
  <si>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</si>
  <si>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</si>
  <si>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</si>
  <si>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</si>
  <si>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</si>
  <si>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</si>
  <si>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</si>
  <si>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</si>
  <si>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</si>
  <si>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</si>
  <si>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</si>
  <si>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Год раскрытия информации: 2019 год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</si>
  <si>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</si>
  <si>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</si>
  <si>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</si>
  <si>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</si>
  <si>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1.1.2.</t>
  </si>
  <si>
    <t>Технологическое присоединение объектов электросетевого хозяйства, всего, в том числе:</t>
  </si>
  <si>
    <t>1.1.2.1.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</si>
  <si>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</si>
  <si>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1.1.2.2.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</si>
  <si>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</si>
  <si>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</si>
  <si>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</si>
  <si>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</si>
  <si>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</si>
  <si>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</si>
  <si>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</si>
  <si>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</si>
  <si>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</si>
  <si>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</si>
  <si>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Реконструкция ВЛ-0,4кВ от опоры №5 Л-1 от ТП-81 до границе участка здание отделения дневного прибывания по адресу: г. Буденновск, ул. Кочубея, 137 (ТУ №158 от 28.12.2018г.)</t>
  </si>
  <si>
    <t>1.1.4.2.2</t>
  </si>
  <si>
    <t>Реконструкция ВЛ-0,4кВ от опоры №1 Л-8 от ТП-77 до границе участка административного здание по адресу: г. Буденновск, ул. Пушкинская, 113 (ТУ №157 от 28.12.2018г.)</t>
  </si>
  <si>
    <t>Реконструкция  РУ-10кВ ТП-179 замена трансформатора для 9-и этажного многоквартирного жилого дома по адресу: г. Буденновск, мкр3 дом №19а (ТУ №108 от 13.08.2018г.)</t>
  </si>
  <si>
    <t>Реконструкция, модернизация, техническое перевооружение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</si>
  <si>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</si>
  <si>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</si>
  <si>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</si>
  <si>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</si>
  <si>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</si>
  <si>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</si>
  <si>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</si>
  <si>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 ВЛ-0,4кВ  ул.Томузловская  (замена перекидок   и  монтаж щитов учета от ТП-43)</t>
  </si>
  <si>
    <t>Реконструкция ВЛ-0,4кВ ул.Советская   (замена перекидок   и  монтаж щитов учета от ТП-46)</t>
  </si>
  <si>
    <t>Реконструкция ВЛ-0,4кВ пер. Подгорный спуск (замена перекидок   и  монтаж щитов учета от ТП-54)</t>
  </si>
  <si>
    <t>1.2.3.1.31</t>
  </si>
  <si>
    <t>1.2.3.1.32</t>
  </si>
  <si>
    <t>1.2.3.1.33</t>
  </si>
  <si>
    <t>1.2.3.1.34</t>
  </si>
  <si>
    <t>1.2.3.1.35</t>
  </si>
  <si>
    <t xml:space="preserve">Реконструкция оборудования ТП-58                  </t>
  </si>
  <si>
    <t>«Установка приборов учета, класс напряжения 6 (10) кВ, всего, в том числе:»</t>
  </si>
  <si>
    <t>1.2.3.2.1</t>
  </si>
  <si>
    <t>Реконструкция АИИС КУЭ верхнего уровня</t>
  </si>
  <si>
    <t>1.2.4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</si>
  <si>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</si>
  <si>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</si>
  <si>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</si>
  <si>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</si>
  <si>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</si>
  <si>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</si>
  <si>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</si>
  <si>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</si>
  <si>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Монтаж трансформаторной подстанции  типа КТПН-250/10/0,4кВ  на персечении ул.Б.Революции и ул.Кларинской</t>
  </si>
  <si>
    <t>1.4.2.</t>
  </si>
  <si>
    <t>Строительство  ЛЭП-10кВ от опоры №293 Ф-56 до проектируемой трансформаторной подстанции ул. Б. Революции и ул. Кларинской</t>
  </si>
  <si>
    <t>1.4.3.</t>
  </si>
  <si>
    <t>Строительство  ЛЭП-0,4кВ от ТП на пересечении ул. Б.Руволюции и ул. Кларинской до существующих опор ВЛ-0,4кВ</t>
  </si>
  <si>
    <t>Монтаж щитов учета для потребителей ТП-14</t>
  </si>
  <si>
    <t>Монтаж щитов учета для потребителей ТП-128</t>
  </si>
  <si>
    <t>2.1.3.</t>
  </si>
  <si>
    <t>Монтаж щитов учета для потребителей ТП-149</t>
  </si>
  <si>
    <t>Прочее   инвестиционные проекты, всего  в том числе</t>
  </si>
  <si>
    <t>Приобретение программного обеспечения</t>
  </si>
  <si>
    <t>Приобретение серверного оборудования</t>
  </si>
  <si>
    <t>Приобретение компьютерной и оргтехники</t>
  </si>
  <si>
    <t>K_BUD001</t>
  </si>
  <si>
    <t>K_BUD002</t>
  </si>
  <si>
    <t>K_BUD003</t>
  </si>
  <si>
    <t>K_BUD004</t>
  </si>
  <si>
    <t>K_BUD005</t>
  </si>
  <si>
    <t>K_BUD006</t>
  </si>
  <si>
    <t>K_BUD007</t>
  </si>
  <si>
    <t>K_BUD008</t>
  </si>
  <si>
    <t>K_BUD009</t>
  </si>
  <si>
    <t>K_BUD010</t>
  </si>
  <si>
    <t>K_BUD011</t>
  </si>
  <si>
    <t>K_BUD012</t>
  </si>
  <si>
    <t>K_BUD013</t>
  </si>
  <si>
    <t>K_BUD014</t>
  </si>
  <si>
    <t>K_BUD015</t>
  </si>
  <si>
    <t>K_BUD016</t>
  </si>
  <si>
    <t>K_BUD017</t>
  </si>
  <si>
    <t>K_BUD018</t>
  </si>
  <si>
    <t>K_BUD019</t>
  </si>
  <si>
    <t>K_BUD020</t>
  </si>
  <si>
    <t>K_BUD021</t>
  </si>
  <si>
    <t>K_BUD022</t>
  </si>
  <si>
    <t>K_BUD023</t>
  </si>
  <si>
    <t>K_BUD024</t>
  </si>
  <si>
    <t>K_BUD025</t>
  </si>
  <si>
    <t>K_BUD026</t>
  </si>
  <si>
    <t>K_BUD027</t>
  </si>
  <si>
    <t>K_BUD028</t>
  </si>
  <si>
    <t>K_BUD029</t>
  </si>
  <si>
    <t>K_BUD030</t>
  </si>
  <si>
    <t>K_BUD031</t>
  </si>
  <si>
    <t>K_BUD032</t>
  </si>
  <si>
    <t>K_BUD033</t>
  </si>
  <si>
    <t>K_BUD034</t>
  </si>
  <si>
    <t>K_BUD035</t>
  </si>
  <si>
    <t>K_BUD036</t>
  </si>
  <si>
    <t>K_BUD037</t>
  </si>
  <si>
    <t>K_BUD038</t>
  </si>
  <si>
    <t>K_BUD039</t>
  </si>
  <si>
    <t>K_BUD040</t>
  </si>
  <si>
    <t>K_BUD041</t>
  </si>
  <si>
    <t>K_BUD042</t>
  </si>
  <si>
    <t>K_BUD043</t>
  </si>
  <si>
    <t>K_BUD044</t>
  </si>
  <si>
    <t>K_BUD045</t>
  </si>
  <si>
    <t>K_BUD046</t>
  </si>
  <si>
    <t>K_BUD047</t>
  </si>
  <si>
    <t>K_BUD048</t>
  </si>
  <si>
    <t>Строительство ВЛИ-0,23кВ от опоры №2 Л-3 ТП-36 до границы участка гаража по адресу: г. Буденновск, г/о "Заря" (ТУ№103 от 07.08.2018г. Текучев А.К.)</t>
  </si>
  <si>
    <t>1.1.4.2.3.</t>
  </si>
  <si>
    <t>1.1.4.2.4.</t>
  </si>
  <si>
    <t>Реконструкция оборудования ТП-159 для нежилого здания по адресу: г. Буденновск, ул. Полющенко, 13 (ТУ №177 от 21.12.2018г. Бозаян К.Ж.)</t>
  </si>
  <si>
    <t>Строительство ВЛИ-0,4кВ от РУ-0,4кВ ТП-159 до границы участка нежилого здания по адресу: г.Буденновск, ул. Полющенко, 13 (ТУ №177 от 21.12.2018г. Бозаян К.Ж.)</t>
  </si>
  <si>
    <t>Строительство ВЛЗ-10кВ Ф-101 от опоры №96 до границы участка нежилого помещения по адресу: г. Буденновска, ул. Р.Люксембург, 31</t>
  </si>
  <si>
    <t>Реконструкция ВЛ-0,4кВ  ул.Садовый спуск  (замена перекидок   и  монтаж щитов учета от    ТП-43)</t>
  </si>
  <si>
    <t>Реконструкция ВЛ-0,4кВ  ул.Октябрьская (замена перекидок   и  монтаж щитов учета от ТП-46,   ТП-58)</t>
  </si>
  <si>
    <t>Реконструкция ВЛ-0,4кВ  ул.П.Прима (замена перекидок   и  монтаж щитов учета от ТП-35,  ТП-46)</t>
  </si>
  <si>
    <t>Реконструкция ВЛ-0,4кВ  ул.Воровского   (замена перекидок   и  монтаж щитов учета    от ТП-33)</t>
  </si>
  <si>
    <t>Реконструкция ВЛ-0,4кВ  ТП-33  Л-2  ул. Крестьянская  нечетная сторона с №159 по  №169    (замена перекидок   и  монтаж щитов учета   от ТП-33)</t>
  </si>
  <si>
    <t>Реконструкция ВЛ-0,4кВ ул.Гирченко (замена перекидок  и  монтаж щитов учета от ТП-43)</t>
  </si>
  <si>
    <t>Реконструкция ВЛ-0,4кВ  ТП-43  Л-1 ул. Крестьянская четная сторона с №98 по №106; нечетная сторона с №95 по №105   (замена перекидок   и  монтаж щитов учета от ТП-43)</t>
  </si>
  <si>
    <t>Реконструкция ВЛ-0,4кВ  ТП-43  Л-4  ул. Крестьянская  четная сторона с №112 по №118;   нечетная сторона с №113 по №117  (замена перекидок   и  монтаж щитов учета  от ТП-43)</t>
  </si>
  <si>
    <t>Реконструкция ВЛ-0,4кВ  ул.Интернациональная (замена перекидок   и  монтаж щитов учета  от ТП-46)</t>
  </si>
  <si>
    <t>Реконструкция ВЛ-0,4кВ   ул.Речной спуск  (замена перекидок   и  монтаж щитов учета  от ТП-54)</t>
  </si>
  <si>
    <t>Реконструкция ВЛ-0,4кВ ул.Кумская (замена перекидок   и  монтаж щитов учета  от ТП-54)</t>
  </si>
  <si>
    <t>Строительство ВЛИ-0,4кВ  от опоры №27  Л-3  ТП-28 для  жилого дома по адресу:г.Будённовск, ул.Береговая,1  ТУ№114 от 06.09.2018г. Кочетова Е.А.)</t>
  </si>
  <si>
    <t>Строительство ВЛИ-0,4кВ от РЯ на опоре №9  Л-3 ТП-145 для нежилого помещения по адресу: г. Буденновск, пр. Менделеева, 9</t>
  </si>
  <si>
    <t>Реконструкция ВЛ-0,4кВ   ул.Б.Революции  (замена перекидок   и  монтаж щитов учета  от ТП-58)</t>
  </si>
  <si>
    <t>Реконструкция ВЛ-0,4кВ   ул.Полющенко (замена перекидок   и  монтаж щитов учета от ТП-58)</t>
  </si>
  <si>
    <t>Реконструкция ВЛ-0,4кВ   ул.Мира  (замена перекидок   и  монтаж щитов учета  от ТП-58)</t>
  </si>
  <si>
    <t>Реконструкция ВЛ-0,4кВ   ул.Ленинская  (замена перекидок   и  монтаж щитов учета  от ТП-58)</t>
  </si>
  <si>
    <t>Реконструкция ВЛ-0,4кВ   ул.Красноармейская (замена перекидок   и  монтаж щитов учета от ТП-58)</t>
  </si>
  <si>
    <t>Реконструкция ВЛ-0,4кВ   пер.Февральский (замена перекидок   и  монтаж щитов учета от ТП-58)</t>
  </si>
  <si>
    <t>Реконструкция ВЛ-0,4кВ    ул.П.Лумумбы  (замена перекидок   и  монтаж щитов учета от ТП-58)</t>
  </si>
  <si>
    <t>Реконструкция ВЛ-0,4кВ  ул.Свободы (замена перекидок   и  монтаж щитов учета  от ТП-43)</t>
  </si>
  <si>
    <t>Реконструкция ВЛ-0,4кВ  улЛопатина  (замена перекидок   и  монтаж щитов учета от ТП-43)</t>
  </si>
  <si>
    <t>Реконструкция ВЛ-0,4кВ  ул.Красная (замена перекидок   и  монтаж щитов учета от ТП-43)</t>
  </si>
  <si>
    <t>Реконструкция ВЛ-0,4кВ  ул.Анджиевского (замена перекидок   и  монтаж щитов учета от ТП-43)</t>
  </si>
  <si>
    <t>Реконструкция ВЛ-0,4кВ  пр.Чехова (замена перекидок   и  монтаж щитов учета от ТП-43)</t>
  </si>
  <si>
    <t>Реконструкция ВЛ-0,4кВ  ул. Революционная (замена перекидок   и  монтаж щитов учета от ТП-35)</t>
  </si>
  <si>
    <t>Реконструкция ВЛ-0,4кВ  ул.Пушкинская (замена перекидок   и  монтаж щитов учета от ТП-35, ТП-43)</t>
  </si>
  <si>
    <t>Реконструкция ВЛ-0,4кВ  ул.Кирова (замена перекидок   и  монтаж щитов учета от ТП-35)</t>
  </si>
  <si>
    <t>Реконструкция ВЛ-0,4кВ пер.Виноградный (замена перекидок   и  монтаж щитов учета от ТП-35)</t>
  </si>
  <si>
    <t>Реконструкция ВЛ-0,4кВ ул.Прикумская (замена перекидок   и  монтаж щитов учета от ТП-35)</t>
  </si>
  <si>
    <t>Реконструкция ВЛ-0,4кВ ул.Южная (замена перекидок   и  монтаж щитов учета от ТП-33)</t>
  </si>
  <si>
    <t>Реконструкция ВЛ-0,4кВ ул.Л.Толстого  (замена перекидок   и  монтаж щитов учета от ТП-33)</t>
  </si>
  <si>
    <t>Строительство ВЛИ-0,4кВ от опоры №92 Л-2 ТП-233 до границы участка нежилого здания по адресу: г. Будённовск, ул. Пушкинская, 33 Тех.прис. (ТУ №11 от 15.02.2019г.) МУП "УКХ г. Буденновска-Служба заказчика"</t>
  </si>
  <si>
    <t>1.1.2.2.1</t>
  </si>
  <si>
    <t>1.1.2.2.1.2</t>
  </si>
  <si>
    <t>1.1.2.2.1.3</t>
  </si>
  <si>
    <t>1.1.2.2.1.4</t>
  </si>
  <si>
    <t>1.1.2.2.2</t>
  </si>
  <si>
    <t>1.1.2.2.2.1</t>
  </si>
  <si>
    <t>1.1.2.2.2.2</t>
  </si>
  <si>
    <t>1.1.2.2.2.3</t>
  </si>
  <si>
    <t>Технологическое присоединение энкргопринимающих устройств потребителей свыше 150 кВт, всего, в том числе: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</si>
  <si>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 2019г.</t>
  </si>
  <si>
    <t>1.1.2.2.1.5</t>
  </si>
  <si>
    <t>1.1.2.2.1.6</t>
  </si>
  <si>
    <t>1.1.2.2.1.7</t>
  </si>
  <si>
    <t>Строительство ВЛИ-0,4кВ от опоры №59 Л-2 ТП-44 до границы участка аптечного пункта по адресу : г. Буденновск, ул. Лопатина, 43А Тех.прис (ТУ№125 от 1.10.2018г.) Колмыкова Е.С. (до 15кВт)</t>
  </si>
  <si>
    <t>Строительство ВЛИ-0,4кВ от опоры №51 Л-4 ТП-114  до границы участка базовой станции сотовой связи по адресу: г. Буденновск, ПОСС, ул. Молодежная, посмежеству с домом 1</t>
  </si>
  <si>
    <t>Строительство ВЛИ-0,4кВ от опоры №34 Л-4 от ТП-5 до границы участка объекта связи по адресу: г. Буденновск, ул. Пушкинская, 113 Тех.прис. (ТУ38 от 26.02.2019г.) ООО "Радиопроект" (до 15кВт)</t>
  </si>
  <si>
    <t>Строительство ВЛИ-0,4кВ от опоры №220 Л-1 ТП-279 до границы объекта незавершенного строительства по адресу: г. Будённовск,ул. Похилько, 122В Тех.прис. (ТУ №51 от 30.05.2019г.) Голиков А.Г. (до 15кВт)</t>
  </si>
  <si>
    <t>1.1.2.2.1.8</t>
  </si>
  <si>
    <t>1.1.2.2.1.9</t>
  </si>
  <si>
    <t>Строительство ВЛИ-0,23кВ от опоры №63 Л-13 от РП-2 до границы участка гаража  №64 по адресу: г. Буденновск, пр. Космонавтов напротив ж/д №39 мкр.7/1 Тех. Прис. (ТУ №160 от 12.12.2018 г.) Долматова О.Ф. (до 15кВт)</t>
  </si>
  <si>
    <t>Строительство КЛ-0,4кВ от РУ-0,4кВ ТП-279 до опоры №220 для объекта незаверщенного строительства по адресу: г. Будённовск, ул. Похилько, 122В  Тех.прис. (ТУ351 от 30.05.2019г.) Голиков А.Г. (до 15кВт)</t>
  </si>
  <si>
    <t>Строительство КЛ-0,4кВ отРУ-0,4кВ  ТП-77 до опоры №1 для административного здания по адресу: г. Буденновск, ул. Пушкинская, 113 (ТУ №157 от 28.12.2018г.)  (БКЦСОН)</t>
  </si>
  <si>
    <t>1.1.2.2.1.10</t>
  </si>
  <si>
    <t>1.1.2.2.2.4</t>
  </si>
  <si>
    <t>Строительство трансформаторной подстанции типа КТПН-Т-к/к-100/10/0,4кВ (ТП-285) для спортивного клуба "НАКА" по адресу: г. Будённовск, ул. Озерная, 20 (ТУ №22 от 25.03.2019г.)</t>
  </si>
  <si>
    <t>Строительство КЛ-10кВ от опоры №150/1 ВЛ-10кВ Ф-56 до ТП-285 для спортивного клуба "НИКА" по адресу: г. Будённовск, ул. Озерная, 20 (ТУ №22 от 25.03.2019г.)</t>
  </si>
  <si>
    <t>Строительство КЛ-0,4кВ от ТП-285 до опоры №1 ВЛ-0,4кВ для спортивного клуба "НИКА" по адресу: г. Будённовск, ул. Озерная, 20 (ТУ №22 от 25.03.2019г.)</t>
  </si>
  <si>
    <t>1.1.2.2.2.5</t>
  </si>
  <si>
    <t>1.1.2.2.2.6</t>
  </si>
  <si>
    <t>1.1.2.2.2.7</t>
  </si>
  <si>
    <t>1.1.2.2.2.8</t>
  </si>
  <si>
    <t>1.1.2.2.1.11</t>
  </si>
  <si>
    <t>Строительство ВЛЗ-10кВ от опоры №150 ВЛ-10кВ Ф-56 до опоры №150/1 для спортивного клуба "НИКА" по адресу: г. Будённовск, ул. Озерная,20 (ТУ №22 от 25.03.2019г.)</t>
  </si>
  <si>
    <t xml:space="preserve">Утвержденные плановые значения показателей приведены в соответствии с  Приказом  Министерства энергетики, промышленности и связи СК  №195-о/д от 13 августа 2019г. </t>
  </si>
  <si>
    <t>Реконструкция ВЛ-0,4кВ    ул.Кочубея  (замена перекидок   и  монтаж щитов учета от ТП-46,                   ТП-54,ТП-81)</t>
  </si>
  <si>
    <t>Строительство ВЛИ-0,4кВ от опоры №36 Л-4 ТП-17 до границы участка жилого дома по адресу: г. Будённовск, квартал 48А, участок №7 (ТУ №12 от 21.02 2019г.) Еремина С.И.</t>
  </si>
  <si>
    <t xml:space="preserve">Строительство ВЛ-0,23кВ от опоры  №2/1 Л-8  ТП-128 до границы участка гаража №9  по адресу: г.Будённовск, квартал 175а  </t>
  </si>
  <si>
    <t>Строительство ВЛ-0,23кВ от опоры №10  Л-17  ТП-138 до границы участка ГРП-25 по адресу: г.Будённовск,мкр.8, по смежеству с ж/д №4</t>
  </si>
  <si>
    <t xml:space="preserve"> Строительство ВЛИ-0,4кВ от КЛ-0,4кВ ТП-140 до границы участка нежелого помещения по адресу: г. Будённовск, пр. Чехова, 308д</t>
  </si>
  <si>
    <t xml:space="preserve"> Строительство ВЛИ-0,4кВ от опоры №7  до проектируемой опоры №38 Л-3 ТП-62 для нежилого помещения по адресу: г. Будённовск, ул. Степная, 1</t>
  </si>
  <si>
    <t xml:space="preserve"> Строительство ВЛИ-0,4кВ от опоры №4 ТП-31 до границы участка базовой станции сотовой связи по адресу: г. Будённовск, ул. Р. Люксембург в районе дома №30</t>
  </si>
  <si>
    <t xml:space="preserve"> Строительство ВЛИ-0,23кВ от опоры №125 ТП35 до границы участка жилого дома по адресу: г. Будённовск, пер. Виноградный, 29</t>
  </si>
  <si>
    <t>Строительство ВЛИ-0,4кВ от опоры №93 ТП-78 до границы участка жилого дома по адресу: г. Будённовск, ул. Революционная, 150</t>
  </si>
  <si>
    <t>Строительство ВЛИ-0,4кВ от КЛ-0,4кВ ТП-140 до границы участка нежилого здания по адресу: г. Будённовск, пр. Чехова, 308е</t>
  </si>
  <si>
    <t>Строительство КЛ-0,4кВ от РУ-0,4кВ ТП-140 до металлической стойки для нежилого помещения по адресу: г. Буденновск, пр. Чехова, 308д</t>
  </si>
  <si>
    <t>Строительство ВЛИ-0,4кВ от опоры №126 ТП-234 до границы участка жилого дома по адресу: г. Будённовск, ул. Солнечная, 28 Тех.прис. (ТУ №58 от 31.05.2019г.) Бутузова А.В. (до 15кВт)</t>
  </si>
  <si>
    <t>Строительство КЛ-0,4кВ от РУ-04кВ ТП-97 до опоры №1 для жилого дома по адресу: г. Буденновск, 49 квартал, д.25</t>
  </si>
  <si>
    <t>Строительство КЛ-0,4кВ от РУ-0,4кВ РП-2 до изоляторов траверсы для магазина по адресу: г. Буденновск, мкр.7, дом 25А</t>
  </si>
  <si>
    <t>г</t>
  </si>
  <si>
    <t>Реконструкция ВЛ-0,4кВ ул. Степная (ТУ№49 от 15.05.2019г. ИП Кулагин М.П.)</t>
  </si>
  <si>
    <t>1.1.4.2.5.</t>
  </si>
  <si>
    <t>1.1.2.2.2.9</t>
  </si>
  <si>
    <t>1.1.2.2.2.10</t>
  </si>
  <si>
    <t>1.1.2.2.2.11</t>
  </si>
  <si>
    <t>1.1.2.2.2.12</t>
  </si>
  <si>
    <t>1.1.2.2.2.13</t>
  </si>
  <si>
    <t>1.1.2.2.1.12</t>
  </si>
  <si>
    <t>1.1.2.2.1.13</t>
  </si>
  <si>
    <t>1.1.2.2.1.14</t>
  </si>
  <si>
    <t>1.1.2.2.1.15</t>
  </si>
  <si>
    <t>1.1.2.2.1.16</t>
  </si>
  <si>
    <t>1.1.2.2.1.17</t>
  </si>
  <si>
    <t>1.1.2.2.1.18</t>
  </si>
  <si>
    <t>за 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</si>
</sst>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  <numFmt numFmtId="167" formatCode="0.000_ ;[Red]\-0.000\ "/>
    <numFmt numFmtId="168" formatCode="0_ ;[Red]\-0\ 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0"/>
      <color theme="1"/>
      <name val="Arial"/>
      <family val="2"/>
      <charset val="204"/>
    </font>
    <font>
      <b/>
      <sz val="2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62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1" fillId="0" borderId="0"/>
    <xf numFmtId="0" fontId="31" fillId="0" borderId="0"/>
    <xf numFmtId="43" fontId="8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4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1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  <xf numFmtId="0" fontId="34" fillId="0" borderId="0"/>
    <xf numFmtId="0" fontId="27" fillId="0" borderId="0"/>
  </cellStyleXfs>
  <cellXfs count="106">
    <xf numFmtId="0" fontId="0" fillId="0" borderId="0" xfId="0"/>
    <xf numFmtId="0" fontId="9" fillId="24" borderId="0" xfId="37" applyFont="1" applyFill="1"/>
    <xf numFmtId="0" fontId="9" fillId="24" borderId="0" xfId="37" applyFont="1" applyFill="1" applyBorder="1"/>
    <xf numFmtId="0" fontId="40" fillId="24" borderId="0" xfId="37" applyFont="1" applyFill="1"/>
    <xf numFmtId="0" fontId="29" fillId="24" borderId="10" xfId="45" applyFont="1" applyFill="1" applyBorder="1" applyAlignment="1">
      <alignment horizontal="center" vertical="center" textRotation="90" wrapText="1"/>
    </xf>
    <xf numFmtId="164" fontId="41" fillId="24" borderId="10" xfId="45" applyNumberFormat="1" applyFont="1" applyFill="1" applyBorder="1" applyAlignment="1">
      <alignment horizontal="center" vertical="center"/>
    </xf>
    <xf numFmtId="164" fontId="40" fillId="24" borderId="10" xfId="0" applyNumberFormat="1" applyFont="1" applyFill="1" applyBorder="1" applyAlignment="1">
      <alignment horizontal="center" vertical="center"/>
    </xf>
    <xf numFmtId="1" fontId="41" fillId="24" borderId="10" xfId="45" applyNumberFormat="1" applyFont="1" applyFill="1" applyBorder="1" applyAlignment="1">
      <alignment horizontal="center" vertical="center"/>
    </xf>
    <xf numFmtId="164" fontId="40" fillId="24" borderId="10" xfId="37" applyNumberFormat="1" applyFont="1" applyFill="1" applyBorder="1" applyAlignment="1">
      <alignment horizontal="center" vertical="center"/>
    </xf>
    <xf numFmtId="167" fontId="41" fillId="24" borderId="10" xfId="45" applyNumberFormat="1" applyFont="1" applyFill="1" applyBorder="1" applyAlignment="1">
      <alignment horizontal="center" vertical="center"/>
    </xf>
    <xf numFmtId="168" fontId="41" fillId="24" borderId="10" xfId="45" applyNumberFormat="1" applyFont="1" applyFill="1" applyBorder="1" applyAlignment="1">
      <alignment horizontal="center" vertical="center"/>
    </xf>
    <xf numFmtId="164" fontId="40" fillId="24" borderId="10" xfId="623" applyNumberFormat="1" applyFont="1" applyFill="1" applyBorder="1" applyAlignment="1">
      <alignment horizontal="left" vertical="center" wrapText="1"/>
    </xf>
    <xf numFmtId="164" fontId="40" fillId="24" borderId="10" xfId="37" applyNumberFormat="1" applyFont="1" applyFill="1" applyBorder="1" applyAlignment="1">
      <alignment horizontal="center" vertical="center" wrapText="1"/>
    </xf>
    <xf numFmtId="1" fontId="40" fillId="24" borderId="10" xfId="37" applyNumberFormat="1" applyFont="1" applyFill="1" applyBorder="1" applyAlignment="1">
      <alignment horizontal="center" vertical="center"/>
    </xf>
    <xf numFmtId="164" fontId="40" fillId="24" borderId="10" xfId="36" applyNumberFormat="1" applyFont="1" applyFill="1" applyBorder="1" applyAlignment="1">
      <alignment horizontal="left" vertical="center" wrapText="1"/>
    </xf>
    <xf numFmtId="164" fontId="29" fillId="24" borderId="10" xfId="45" applyNumberFormat="1" applyFont="1" applyFill="1" applyBorder="1" applyAlignment="1">
      <alignment horizontal="center" vertical="center"/>
    </xf>
    <xf numFmtId="164" fontId="9" fillId="24" borderId="10" xfId="37" applyNumberFormat="1" applyFont="1" applyFill="1" applyBorder="1" applyAlignment="1">
      <alignment horizontal="center" vertical="center"/>
    </xf>
    <xf numFmtId="1" fontId="9" fillId="24" borderId="10" xfId="37" applyNumberFormat="1" applyFont="1" applyFill="1" applyBorder="1" applyAlignment="1">
      <alignment horizontal="center" vertical="center"/>
    </xf>
    <xf numFmtId="0" fontId="9" fillId="24" borderId="12" xfId="37" applyFont="1" applyFill="1" applyBorder="1" applyAlignment="1">
      <alignment horizontal="left" vertical="center" wrapText="1"/>
    </xf>
    <xf numFmtId="164" fontId="40" fillId="24" borderId="10" xfId="0" applyNumberFormat="1" applyFont="1" applyFill="1" applyBorder="1" applyAlignment="1">
      <alignment horizontal="left" vertical="center" wrapText="1"/>
    </xf>
    <xf numFmtId="0" fontId="9" fillId="24" borderId="10" xfId="55" applyFont="1" applyFill="1" applyBorder="1" applyAlignment="1">
      <alignment horizontal="left" vertical="center" wrapText="1"/>
    </xf>
    <xf numFmtId="164" fontId="9" fillId="24" borderId="10" xfId="0" applyNumberFormat="1" applyFont="1" applyFill="1" applyBorder="1" applyAlignment="1">
      <alignment horizontal="center" vertical="center"/>
    </xf>
    <xf numFmtId="0" fontId="9" fillId="24" borderId="10" xfId="37" applyFont="1" applyFill="1" applyBorder="1"/>
    <xf numFmtId="164" fontId="9" fillId="24" borderId="10" xfId="623" applyNumberFormat="1" applyFont="1" applyFill="1" applyBorder="1" applyAlignment="1">
      <alignment horizontal="left" vertical="center" wrapText="1"/>
    </xf>
    <xf numFmtId="0" fontId="9" fillId="24" borderId="10" xfId="37" applyFont="1" applyFill="1" applyBorder="1" applyAlignment="1">
      <alignment horizontal="left" vertical="top" wrapText="1"/>
    </xf>
    <xf numFmtId="0" fontId="9" fillId="24" borderId="10" xfId="37" applyFont="1" applyFill="1" applyBorder="1" applyAlignment="1">
      <alignment horizontal="left" vertical="center" wrapText="1"/>
    </xf>
    <xf numFmtId="0" fontId="40" fillId="24" borderId="10" xfId="37" applyFont="1" applyFill="1" applyBorder="1" applyAlignment="1">
      <alignment horizontal="left" vertical="center" wrapText="1"/>
    </xf>
    <xf numFmtId="164" fontId="9" fillId="24" borderId="11" xfId="37" applyNumberFormat="1" applyFont="1" applyFill="1" applyBorder="1" applyAlignment="1">
      <alignment horizontal="center" vertical="center"/>
    </xf>
    <xf numFmtId="1" fontId="9" fillId="24" borderId="11" xfId="37" applyNumberFormat="1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/>
    </xf>
    <xf numFmtId="0" fontId="32" fillId="24" borderId="0" xfId="37" applyFont="1" applyFill="1" applyBorder="1"/>
    <xf numFmtId="0" fontId="32" fillId="24" borderId="0" xfId="37" applyFont="1" applyFill="1" applyAlignment="1">
      <alignment horizontal="right" vertical="center"/>
    </xf>
    <xf numFmtId="0" fontId="32" fillId="24" borderId="19" xfId="46" applyFont="1" applyFill="1" applyBorder="1" applyAlignment="1"/>
    <xf numFmtId="164" fontId="42" fillId="24" borderId="10" xfId="45" applyNumberFormat="1" applyFont="1" applyFill="1" applyBorder="1" applyAlignment="1">
      <alignment horizontal="center" vertical="center"/>
    </xf>
    <xf numFmtId="164" fontId="45" fillId="24" borderId="10" xfId="45" applyNumberFormat="1" applyFont="1" applyFill="1" applyBorder="1" applyAlignment="1">
      <alignment horizontal="center" vertical="center"/>
    </xf>
    <xf numFmtId="0" fontId="9" fillId="24" borderId="0" xfId="37" applyFont="1" applyFill="1" applyBorder="1" applyAlignment="1">
      <alignment vertical="center"/>
    </xf>
    <xf numFmtId="0" fontId="33" fillId="24" borderId="0" xfId="55" applyFont="1" applyFill="1" applyAlignment="1">
      <alignment vertical="center"/>
    </xf>
    <xf numFmtId="0" fontId="40" fillId="24" borderId="10" xfId="55" applyFont="1" applyFill="1" applyBorder="1" applyAlignment="1">
      <alignment horizontal="left" wrapText="1"/>
    </xf>
    <xf numFmtId="0" fontId="40" fillId="24" borderId="10" xfId="55" applyFont="1" applyFill="1" applyBorder="1" applyAlignment="1">
      <alignment horizontal="center" vertical="center"/>
    </xf>
    <xf numFmtId="164" fontId="40" fillId="24" borderId="10" xfId="45" applyNumberFormat="1" applyFont="1" applyFill="1" applyBorder="1" applyAlignment="1">
      <alignment horizontal="center" vertical="center"/>
    </xf>
    <xf numFmtId="1" fontId="40" fillId="24" borderId="10" xfId="45" applyNumberFormat="1" applyFont="1" applyFill="1" applyBorder="1" applyAlignment="1">
      <alignment horizontal="center" vertical="center"/>
    </xf>
    <xf numFmtId="0" fontId="40" fillId="24" borderId="12" xfId="55" applyFont="1" applyFill="1" applyBorder="1" applyAlignment="1">
      <alignment horizontal="left" vertical="center" wrapText="1"/>
    </xf>
    <xf numFmtId="167" fontId="40" fillId="24" borderId="10" xfId="45" applyNumberFormat="1" applyFont="1" applyFill="1" applyBorder="1" applyAlignment="1">
      <alignment horizontal="center" vertical="center"/>
    </xf>
    <xf numFmtId="168" fontId="40" fillId="24" borderId="10" xfId="45" applyNumberFormat="1" applyFont="1" applyFill="1" applyBorder="1" applyAlignment="1">
      <alignment horizontal="center" vertical="center"/>
    </xf>
    <xf numFmtId="0" fontId="40" fillId="24" borderId="10" xfId="55" applyFont="1" applyFill="1" applyBorder="1" applyAlignment="1">
      <alignment horizontal="left" vertical="center" wrapText="1"/>
    </xf>
    <xf numFmtId="0" fontId="9" fillId="24" borderId="12" xfId="55" applyFont="1" applyFill="1" applyBorder="1" applyAlignment="1">
      <alignment horizontal="left" vertical="center" wrapText="1"/>
    </xf>
    <xf numFmtId="0" fontId="9" fillId="24" borderId="10" xfId="55" applyFont="1" applyFill="1" applyBorder="1" applyAlignment="1">
      <alignment horizontal="center" vertical="center"/>
    </xf>
    <xf numFmtId="164" fontId="9" fillId="24" borderId="10" xfId="45" applyNumberFormat="1" applyFont="1" applyFill="1" applyBorder="1" applyAlignment="1">
      <alignment horizontal="center" vertical="center"/>
    </xf>
    <xf numFmtId="0" fontId="40" fillId="24" borderId="10" xfId="55" applyFont="1" applyFill="1" applyBorder="1" applyAlignment="1">
      <alignment horizontal="left" vertical="top" wrapText="1"/>
    </xf>
    <xf numFmtId="0" fontId="40" fillId="24" borderId="13" xfId="0" applyFont="1" applyFill="1" applyBorder="1" applyAlignment="1">
      <alignment horizontal="left" vertical="center" wrapText="1"/>
    </xf>
    <xf numFmtId="49" fontId="38" fillId="24" borderId="10" xfId="55" applyNumberFormat="1" applyFont="1" applyFill="1" applyBorder="1" applyAlignment="1">
      <alignment horizontal="center" vertical="center"/>
    </xf>
    <xf numFmtId="49" fontId="38" fillId="24" borderId="12" xfId="55" applyNumberFormat="1" applyFont="1" applyFill="1" applyBorder="1" applyAlignment="1">
      <alignment horizontal="center" vertical="center"/>
    </xf>
    <xf numFmtId="0" fontId="38" fillId="24" borderId="12" xfId="55" applyFont="1" applyFill="1" applyBorder="1" applyAlignment="1">
      <alignment horizontal="center" vertical="center"/>
    </xf>
    <xf numFmtId="16" fontId="38" fillId="24" borderId="10" xfId="55" applyNumberFormat="1" applyFont="1" applyFill="1" applyBorder="1" applyAlignment="1">
      <alignment horizontal="center" vertical="center"/>
    </xf>
    <xf numFmtId="164" fontId="39" fillId="24" borderId="10" xfId="622" applyNumberFormat="1" applyFont="1" applyFill="1" applyBorder="1" applyAlignment="1">
      <alignment horizontal="center" vertical="center"/>
    </xf>
    <xf numFmtId="164" fontId="37" fillId="24" borderId="10" xfId="622" applyNumberFormat="1" applyFont="1" applyFill="1" applyBorder="1" applyAlignment="1">
      <alignment horizontal="center" vertical="center"/>
    </xf>
    <xf numFmtId="164" fontId="39" fillId="24" borderId="10" xfId="623" applyNumberFormat="1" applyFont="1" applyFill="1" applyBorder="1" applyAlignment="1">
      <alignment horizontal="center" vertical="center"/>
    </xf>
    <xf numFmtId="0" fontId="44" fillId="24" borderId="10" xfId="55" applyFont="1" applyFill="1" applyBorder="1" applyAlignment="1">
      <alignment horizontal="center" vertical="center"/>
    </xf>
    <xf numFmtId="164" fontId="37" fillId="24" borderId="10" xfId="623" applyNumberFormat="1" applyFont="1" applyFill="1" applyBorder="1" applyAlignment="1">
      <alignment horizontal="center" vertical="center"/>
    </xf>
    <xf numFmtId="1" fontId="46" fillId="24" borderId="11" xfId="0" applyNumberFormat="1" applyFont="1" applyFill="1" applyBorder="1" applyAlignment="1">
      <alignment horizontal="center" vertical="center" wrapText="1"/>
    </xf>
    <xf numFmtId="1" fontId="44" fillId="24" borderId="11" xfId="0" applyNumberFormat="1" applyFont="1" applyFill="1" applyBorder="1" applyAlignment="1">
      <alignment horizontal="center" vertical="center" wrapText="1"/>
    </xf>
    <xf numFmtId="0" fontId="38" fillId="24" borderId="11" xfId="0" applyNumberFormat="1" applyFont="1" applyFill="1" applyBorder="1" applyAlignment="1">
      <alignment horizontal="center" vertical="center" wrapText="1"/>
    </xf>
    <xf numFmtId="0" fontId="44" fillId="24" borderId="11" xfId="0" applyNumberFormat="1" applyFont="1" applyFill="1" applyBorder="1" applyAlignment="1">
      <alignment horizontal="center" vertical="center" wrapText="1"/>
    </xf>
    <xf numFmtId="0" fontId="44" fillId="24" borderId="10" xfId="0" applyNumberFormat="1" applyFont="1" applyFill="1" applyBorder="1" applyAlignment="1">
      <alignment horizontal="center" vertical="center" wrapText="1"/>
    </xf>
    <xf numFmtId="164" fontId="30" fillId="24" borderId="10" xfId="55" applyNumberFormat="1" applyFont="1" applyFill="1" applyBorder="1" applyAlignment="1">
      <alignment horizontal="center" vertical="center"/>
    </xf>
    <xf numFmtId="1" fontId="9" fillId="24" borderId="10" xfId="45" applyNumberFormat="1" applyFont="1" applyFill="1" applyBorder="1" applyAlignment="1">
      <alignment horizontal="center" vertical="center"/>
    </xf>
    <xf numFmtId="1" fontId="44" fillId="24" borderId="10" xfId="55" applyNumberFormat="1" applyFont="1" applyFill="1" applyBorder="1" applyAlignment="1">
      <alignment horizontal="center" vertical="center"/>
    </xf>
    <xf numFmtId="0" fontId="40" fillId="24" borderId="0" xfId="37" applyFont="1" applyFill="1" applyBorder="1"/>
    <xf numFmtId="49" fontId="9" fillId="24" borderId="20" xfId="624" applyNumberFormat="1" applyFont="1" applyFill="1" applyBorder="1" applyAlignment="1" applyProtection="1">
      <alignment horizontal="left" vertical="top" wrapText="1"/>
      <protection locked="0"/>
    </xf>
    <xf numFmtId="49" fontId="9" fillId="24" borderId="10" xfId="624" applyNumberFormat="1" applyFont="1" applyFill="1" applyBorder="1" applyAlignment="1" applyProtection="1">
      <alignment horizontal="left" vertical="top" wrapText="1"/>
      <protection locked="0"/>
    </xf>
    <xf numFmtId="0" fontId="9" fillId="24" borderId="10" xfId="0" applyFont="1" applyFill="1" applyBorder="1" applyAlignment="1">
      <alignment horizontal="left" vertical="top" wrapText="1"/>
    </xf>
    <xf numFmtId="0" fontId="9" fillId="24" borderId="12" xfId="0" applyFont="1" applyFill="1" applyBorder="1" applyAlignment="1">
      <alignment horizontal="left" vertical="top" wrapText="1"/>
    </xf>
    <xf numFmtId="0" fontId="9" fillId="24" borderId="0" xfId="0" applyFont="1" applyFill="1" applyAlignment="1">
      <alignment horizontal="left" vertical="top" wrapText="1"/>
    </xf>
    <xf numFmtId="164" fontId="44" fillId="24" borderId="10" xfId="55" applyNumberFormat="1" applyFont="1" applyFill="1" applyBorder="1" applyAlignment="1">
      <alignment horizontal="center" vertical="center"/>
    </xf>
    <xf numFmtId="0" fontId="47" fillId="24" borderId="10" xfId="55" applyFont="1" applyFill="1" applyBorder="1" applyAlignment="1">
      <alignment horizontal="center" vertical="center"/>
    </xf>
    <xf numFmtId="1" fontId="40" fillId="24" borderId="10" xfId="0" applyNumberFormat="1" applyFont="1" applyFill="1" applyBorder="1" applyAlignment="1">
      <alignment horizontal="center" vertical="center"/>
    </xf>
    <xf numFmtId="0" fontId="30" fillId="24" borderId="0" xfId="55" applyFont="1" applyFill="1" applyAlignment="1">
      <alignment horizontal="center" vertical="center"/>
    </xf>
    <xf numFmtId="0" fontId="29" fillId="24" borderId="10" xfId="45" applyFont="1" applyFill="1" applyBorder="1" applyAlignment="1">
      <alignment horizontal="center" vertical="center"/>
    </xf>
    <xf numFmtId="0" fontId="32" fillId="24" borderId="0" xfId="37" applyFont="1" applyFill="1" applyAlignment="1">
      <alignment horizontal="right"/>
    </xf>
    <xf numFmtId="0" fontId="32" fillId="24" borderId="0" xfId="37" applyFont="1" applyFill="1" applyBorder="1" applyAlignment="1">
      <alignment horizontal="center"/>
    </xf>
    <xf numFmtId="0" fontId="9" fillId="24" borderId="10" xfId="0" applyFont="1" applyFill="1" applyBorder="1" applyAlignment="1">
      <alignment horizontal="center" vertical="center" textRotation="90" wrapText="1"/>
    </xf>
    <xf numFmtId="0" fontId="44" fillId="24" borderId="10" xfId="55" applyNumberFormat="1" applyFont="1" applyFill="1" applyBorder="1" applyAlignment="1">
      <alignment horizontal="center" vertical="center"/>
    </xf>
    <xf numFmtId="1" fontId="38" fillId="24" borderId="10" xfId="55" applyNumberFormat="1" applyFont="1" applyFill="1" applyBorder="1" applyAlignment="1">
      <alignment horizontal="center" vertical="center"/>
    </xf>
    <xf numFmtId="1" fontId="9" fillId="24" borderId="10" xfId="0" applyNumberFormat="1" applyFont="1" applyFill="1" applyBorder="1" applyAlignment="1">
      <alignment horizontal="center" vertical="center"/>
    </xf>
    <xf numFmtId="0" fontId="32" fillId="24" borderId="0" xfId="37" applyFont="1" applyFill="1" applyBorder="1" applyAlignment="1">
      <alignment horizontal="left" vertical="center"/>
    </xf>
    <xf numFmtId="0" fontId="32" fillId="24" borderId="0" xfId="37" applyFont="1" applyFill="1" applyBorder="1" applyAlignment="1">
      <alignment horizontal="left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6" xfId="45" applyFont="1" applyFill="1" applyBorder="1" applyAlignment="1">
      <alignment horizontal="center" vertical="center" wrapText="1"/>
    </xf>
    <xf numFmtId="0" fontId="29" fillId="24" borderId="12" xfId="45" applyFont="1" applyFill="1" applyBorder="1" applyAlignment="1">
      <alignment horizontal="center" vertical="center" wrapText="1"/>
    </xf>
    <xf numFmtId="0" fontId="29" fillId="24" borderId="10" xfId="45" applyFont="1" applyFill="1" applyBorder="1" applyAlignment="1">
      <alignment horizontal="center" vertical="center" wrapText="1"/>
    </xf>
    <xf numFmtId="0" fontId="29" fillId="24" borderId="15" xfId="45" applyFont="1" applyFill="1" applyBorder="1" applyAlignment="1">
      <alignment horizontal="center" vertical="center" wrapText="1"/>
    </xf>
    <xf numFmtId="0" fontId="29" fillId="24" borderId="14" xfId="45" applyFont="1" applyFill="1" applyBorder="1" applyAlignment="1">
      <alignment horizontal="center" vertical="center" wrapText="1"/>
    </xf>
    <xf numFmtId="0" fontId="29" fillId="24" borderId="18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24" borderId="19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0" xfId="45" applyFont="1" applyFill="1" applyBorder="1" applyAlignment="1">
      <alignment horizontal="center" vertical="center"/>
    </xf>
    <xf numFmtId="0" fontId="32" fillId="24" borderId="19" xfId="46" applyFont="1" applyFill="1" applyBorder="1" applyAlignment="1">
      <alignment horizontal="center"/>
    </xf>
    <xf numFmtId="0" fontId="40" fillId="24" borderId="0" xfId="37" applyFont="1" applyFill="1" applyAlignment="1">
      <alignment horizontal="right"/>
    </xf>
    <xf numFmtId="0" fontId="9" fillId="24" borderId="0" xfId="37" applyFont="1" applyFill="1" applyAlignment="1">
      <alignment horizontal="right"/>
    </xf>
    <xf numFmtId="0" fontId="43" fillId="24" borderId="0" xfId="37" applyFont="1" applyFill="1" applyBorder="1" applyAlignment="1">
      <alignment horizontal="center" vertical="center" wrapText="1"/>
    </xf>
    <xf numFmtId="0" fontId="32" fillId="24" borderId="0" xfId="37" applyFont="1" applyFill="1" applyAlignment="1">
      <alignment horizontal="center" wrapText="1"/>
    </xf>
    <xf numFmtId="0" fontId="43" fillId="24" borderId="0" xfId="37" applyFont="1" applyFill="1" applyAlignment="1">
      <alignment horizontal="center" wrapText="1"/>
    </xf>
    <xf numFmtId="0" fontId="30" fillId="24" borderId="0" xfId="55" applyFont="1" applyFill="1" applyAlignment="1">
      <alignment horizontal="center" vertical="center"/>
    </xf>
    <xf numFmtId="0" fontId="32" fillId="24" borderId="0" xfId="0" applyFont="1" applyFill="1" applyAlignment="1">
      <alignment horizontal="center"/>
    </xf>
    <xf numFmtId="0" fontId="33" fillId="24" borderId="0" xfId="55" applyFont="1" applyFill="1" applyAlignment="1">
      <alignment horizontal="center" vertical="center"/>
    </xf>
  </cellXfs>
  <cellStyles count="625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2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13" xfId="623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Инвестиции Сети Сбыты ЭСО" xfId="624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S151"/>
  <sheetViews>
    <sheetView tabSelected="1" view="pageBreakPreview" topLeftCell="A133" zoomScale="73" zoomScaleNormal="60" zoomScaleSheetLayoutView="73" workbookViewId="0">
      <selection activeCell="K146" sqref="K146:U150"/>
    </sheetView>
  </sheetViews>
  <sheetFormatPr defaultRowHeight="15.75" x14ac:dyDescent="0.25"/>
  <cols>
    <col min="1" max="1" width="10.625" style="1" customWidth="1"/>
    <col min="2" max="2" width="30.25" style="1" customWidth="1"/>
    <col min="3" max="3" width="17.75" style="1" customWidth="1"/>
    <col min="4" max="4" width="19.25" style="1" customWidth="1"/>
    <col min="5" max="5" width="7.5" style="1" customWidth="1"/>
    <col min="6" max="6" width="6.75" style="1" customWidth="1"/>
    <col min="7" max="7" width="7.75" style="1" customWidth="1"/>
    <col min="8" max="8" width="6.875" style="1" customWidth="1"/>
    <col min="9" max="10" width="5.625" style="1" customWidth="1"/>
    <col min="11" max="11" width="10" style="1" customWidth="1"/>
    <col min="12" max="12" width="8.75" style="1" customWidth="1"/>
    <col min="13" max="16" width="5.625" style="1" customWidth="1"/>
    <col min="17" max="17" width="7.125" style="1" customWidth="1"/>
    <col min="18" max="24" width="5.625" style="1" customWidth="1"/>
    <col min="25" max="26" width="6.625" style="1" customWidth="1"/>
    <col min="27" max="27" width="8.75" style="1" customWidth="1"/>
    <col min="28" max="34" width="5.625" style="1" customWidth="1"/>
    <col min="35" max="16384" width="9" style="1"/>
  </cols>
  <sheetData>
    <row r="1" spans="1:34" ht="18.75" x14ac:dyDescent="0.25">
      <c r="AH1" s="31" t="s">
        <v>108</v>
      </c>
    </row>
    <row r="2" spans="1:34" ht="18.75" x14ac:dyDescent="0.3">
      <c r="AH2" s="78" t="s">
        <v>0</v>
      </c>
    </row>
    <row r="3" spans="1:34" ht="18.75" x14ac:dyDescent="0.3">
      <c r="AH3" s="78" t="s">
        <v>46</v>
      </c>
    </row>
    <row r="4" spans="1:34" ht="18.75" customHeight="1" x14ac:dyDescent="0.3">
      <c r="AH4" s="78"/>
    </row>
    <row r="5" spans="1:34" ht="18.75" customHeight="1" x14ac:dyDescent="0.25">
      <c r="AD5" s="98"/>
      <c r="AE5" s="98"/>
      <c r="AF5" s="98"/>
      <c r="AG5" s="98"/>
      <c r="AH5" s="98"/>
    </row>
    <row r="6" spans="1:34" x14ac:dyDescent="0.25"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</row>
    <row r="7" spans="1:34" ht="18.75" customHeight="1" x14ac:dyDescent="0.25">
      <c r="AC7" s="99"/>
      <c r="AD7" s="99"/>
      <c r="AE7" s="99"/>
      <c r="AF7" s="99"/>
      <c r="AG7" s="99"/>
      <c r="AH7" s="99"/>
    </row>
    <row r="8" spans="1:34" ht="15.75" customHeight="1" x14ac:dyDescent="0.25">
      <c r="AC8" s="99"/>
      <c r="AD8" s="99"/>
      <c r="AE8" s="99"/>
      <c r="AF8" s="99"/>
      <c r="AG8" s="99"/>
      <c r="AH8" s="99"/>
    </row>
    <row r="9" spans="1:34" s="35" customFormat="1" ht="18.75" x14ac:dyDescent="0.25">
      <c r="A9" s="100" t="s">
        <v>109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</row>
    <row r="10" spans="1:34" s="2" customFormat="1" ht="18.75" x14ac:dyDescent="0.3">
      <c r="A10" s="101" t="s">
        <v>345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</row>
    <row r="11" spans="1:34" s="2" customFormat="1" ht="18.75" x14ac:dyDescent="0.3">
      <c r="A11" s="79"/>
      <c r="B11" s="79"/>
      <c r="C11" s="79"/>
      <c r="D11" s="79"/>
      <c r="E11" s="79"/>
      <c r="F11" s="79"/>
      <c r="G11" s="79"/>
      <c r="H11" s="79"/>
      <c r="I11" s="79"/>
    </row>
    <row r="12" spans="1:34" s="2" customFormat="1" ht="18.75" x14ac:dyDescent="0.3">
      <c r="A12" s="102" t="s">
        <v>106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</row>
    <row r="13" spans="1:34" x14ac:dyDescent="0.25">
      <c r="A13" s="103" t="s">
        <v>110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</row>
    <row r="14" spans="1:34" x14ac:dyDescent="0.25">
      <c r="A14" s="76"/>
      <c r="B14" s="76"/>
      <c r="C14" s="76"/>
      <c r="D14" s="76"/>
      <c r="E14" s="76"/>
      <c r="F14" s="76"/>
      <c r="G14" s="76"/>
      <c r="H14" s="76"/>
      <c r="I14" s="76"/>
    </row>
    <row r="15" spans="1:34" ht="15.75" customHeight="1" x14ac:dyDescent="0.3">
      <c r="A15" s="104" t="s">
        <v>129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</row>
    <row r="16" spans="1:34" ht="15.75" customHeight="1" x14ac:dyDescent="0.25"/>
    <row r="17" spans="1:45" ht="18.75" x14ac:dyDescent="0.25">
      <c r="A17" s="105" t="s">
        <v>315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</row>
    <row r="18" spans="1:45" x14ac:dyDescent="0.25">
      <c r="A18" s="103"/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</row>
    <row r="19" spans="1:45" ht="18.75" x14ac:dyDescent="0.3">
      <c r="A19" s="97"/>
      <c r="B19" s="97"/>
      <c r="C19" s="97"/>
      <c r="D19" s="97"/>
      <c r="E19" s="97"/>
      <c r="F19" s="97"/>
      <c r="G19" s="97"/>
      <c r="H19" s="97"/>
      <c r="I19" s="97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</row>
    <row r="20" spans="1:45" ht="33" customHeight="1" x14ac:dyDescent="0.25">
      <c r="A20" s="86" t="s">
        <v>10</v>
      </c>
      <c r="B20" s="89" t="s">
        <v>8</v>
      </c>
      <c r="C20" s="89" t="s">
        <v>4</v>
      </c>
      <c r="D20" s="86" t="s">
        <v>111</v>
      </c>
      <c r="E20" s="90" t="s">
        <v>291</v>
      </c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2"/>
    </row>
    <row r="21" spans="1:45" ht="33" customHeight="1" x14ac:dyDescent="0.25">
      <c r="A21" s="87"/>
      <c r="B21" s="89"/>
      <c r="C21" s="89"/>
      <c r="D21" s="87"/>
      <c r="E21" s="93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5"/>
    </row>
    <row r="22" spans="1:45" ht="37.5" customHeight="1" x14ac:dyDescent="0.25">
      <c r="A22" s="87"/>
      <c r="B22" s="89"/>
      <c r="C22" s="89"/>
      <c r="D22" s="87"/>
      <c r="E22" s="96" t="s">
        <v>5</v>
      </c>
      <c r="F22" s="96"/>
      <c r="G22" s="96"/>
      <c r="H22" s="96"/>
      <c r="I22" s="96"/>
      <c r="J22" s="96" t="s">
        <v>6</v>
      </c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</row>
    <row r="23" spans="1:45" ht="30" customHeight="1" x14ac:dyDescent="0.25">
      <c r="A23" s="87"/>
      <c r="B23" s="89"/>
      <c r="C23" s="89"/>
      <c r="D23" s="87"/>
      <c r="E23" s="96" t="s">
        <v>112</v>
      </c>
      <c r="F23" s="96"/>
      <c r="G23" s="96"/>
      <c r="H23" s="96"/>
      <c r="I23" s="96"/>
      <c r="J23" s="96" t="s">
        <v>7</v>
      </c>
      <c r="K23" s="96"/>
      <c r="L23" s="96"/>
      <c r="M23" s="96"/>
      <c r="N23" s="96"/>
      <c r="O23" s="96" t="s">
        <v>11</v>
      </c>
      <c r="P23" s="96"/>
      <c r="Q23" s="96"/>
      <c r="R23" s="96"/>
      <c r="S23" s="96"/>
      <c r="T23" s="96" t="s">
        <v>12</v>
      </c>
      <c r="U23" s="96"/>
      <c r="V23" s="96"/>
      <c r="W23" s="96"/>
      <c r="X23" s="96"/>
      <c r="Y23" s="96" t="s">
        <v>113</v>
      </c>
      <c r="Z23" s="96"/>
      <c r="AA23" s="96"/>
      <c r="AB23" s="96"/>
      <c r="AC23" s="96"/>
      <c r="AD23" s="96" t="s">
        <v>13</v>
      </c>
      <c r="AE23" s="96"/>
      <c r="AF23" s="96"/>
      <c r="AG23" s="96"/>
      <c r="AH23" s="96"/>
    </row>
    <row r="24" spans="1:45" ht="76.5" customHeight="1" x14ac:dyDescent="0.25">
      <c r="A24" s="88"/>
      <c r="B24" s="89"/>
      <c r="C24" s="89"/>
      <c r="D24" s="88"/>
      <c r="E24" s="4" t="s">
        <v>2</v>
      </c>
      <c r="F24" s="4" t="s">
        <v>3</v>
      </c>
      <c r="G24" s="80" t="s">
        <v>9</v>
      </c>
      <c r="H24" s="4" t="s">
        <v>1</v>
      </c>
      <c r="I24" s="4" t="s">
        <v>107</v>
      </c>
      <c r="J24" s="4" t="s">
        <v>2</v>
      </c>
      <c r="K24" s="4" t="s">
        <v>3</v>
      </c>
      <c r="L24" s="80" t="s">
        <v>9</v>
      </c>
      <c r="M24" s="4" t="s">
        <v>1</v>
      </c>
      <c r="N24" s="4" t="s">
        <v>107</v>
      </c>
      <c r="O24" s="4" t="s">
        <v>2</v>
      </c>
      <c r="P24" s="4" t="s">
        <v>3</v>
      </c>
      <c r="Q24" s="80" t="s">
        <v>9</v>
      </c>
      <c r="R24" s="4" t="s">
        <v>1</v>
      </c>
      <c r="S24" s="4" t="s">
        <v>107</v>
      </c>
      <c r="T24" s="4" t="s">
        <v>2</v>
      </c>
      <c r="U24" s="4" t="s">
        <v>3</v>
      </c>
      <c r="V24" s="80" t="s">
        <v>9</v>
      </c>
      <c r="W24" s="4" t="s">
        <v>1</v>
      </c>
      <c r="X24" s="4" t="s">
        <v>107</v>
      </c>
      <c r="Y24" s="4" t="s">
        <v>2</v>
      </c>
      <c r="Z24" s="4" t="s">
        <v>3</v>
      </c>
      <c r="AA24" s="80" t="s">
        <v>9</v>
      </c>
      <c r="AB24" s="4" t="s">
        <v>1</v>
      </c>
      <c r="AC24" s="4" t="s">
        <v>107</v>
      </c>
      <c r="AD24" s="4" t="s">
        <v>2</v>
      </c>
      <c r="AE24" s="4" t="s">
        <v>3</v>
      </c>
      <c r="AF24" s="80" t="s">
        <v>9</v>
      </c>
      <c r="AG24" s="4" t="s">
        <v>1</v>
      </c>
      <c r="AH24" s="4" t="s">
        <v>107</v>
      </c>
    </row>
    <row r="25" spans="1:45" x14ac:dyDescent="0.25">
      <c r="A25" s="77">
        <v>1</v>
      </c>
      <c r="B25" s="77">
        <v>2</v>
      </c>
      <c r="C25" s="77">
        <v>3</v>
      </c>
      <c r="D25" s="77">
        <v>4</v>
      </c>
      <c r="E25" s="77" t="s">
        <v>14</v>
      </c>
      <c r="F25" s="77" t="s">
        <v>15</v>
      </c>
      <c r="G25" s="77" t="s">
        <v>16</v>
      </c>
      <c r="H25" s="77" t="s">
        <v>17</v>
      </c>
      <c r="I25" s="77" t="s">
        <v>18</v>
      </c>
      <c r="J25" s="77" t="s">
        <v>19</v>
      </c>
      <c r="K25" s="77" t="s">
        <v>20</v>
      </c>
      <c r="L25" s="77" t="s">
        <v>21</v>
      </c>
      <c r="M25" s="77" t="s">
        <v>22</v>
      </c>
      <c r="N25" s="77" t="s">
        <v>23</v>
      </c>
      <c r="O25" s="77" t="s">
        <v>24</v>
      </c>
      <c r="P25" s="77" t="s">
        <v>25</v>
      </c>
      <c r="Q25" s="77" t="s">
        <v>26</v>
      </c>
      <c r="R25" s="77" t="s">
        <v>27</v>
      </c>
      <c r="S25" s="77" t="s">
        <v>43</v>
      </c>
      <c r="T25" s="77" t="s">
        <v>114</v>
      </c>
      <c r="U25" s="77" t="s">
        <v>115</v>
      </c>
      <c r="V25" s="77" t="s">
        <v>116</v>
      </c>
      <c r="W25" s="77" t="s">
        <v>117</v>
      </c>
      <c r="X25" s="77" t="s">
        <v>118</v>
      </c>
      <c r="Y25" s="77" t="s">
        <v>119</v>
      </c>
      <c r="Z25" s="77" t="s">
        <v>120</v>
      </c>
      <c r="AA25" s="77" t="s">
        <v>121</v>
      </c>
      <c r="AB25" s="77" t="s">
        <v>122</v>
      </c>
      <c r="AC25" s="77" t="s">
        <v>123</v>
      </c>
      <c r="AD25" s="77" t="s">
        <v>124</v>
      </c>
      <c r="AE25" s="77" t="s">
        <v>125</v>
      </c>
      <c r="AF25" s="77" t="s">
        <v>126</v>
      </c>
      <c r="AG25" s="77" t="s">
        <v>127</v>
      </c>
      <c r="AH25" s="77" t="s">
        <v>128</v>
      </c>
    </row>
    <row r="26" spans="1:45" s="3" customFormat="1" ht="38.25" customHeight="1" x14ac:dyDescent="0.25">
      <c r="A26" s="50" t="s">
        <v>60</v>
      </c>
      <c r="B26" s="37" t="s">
        <v>28</v>
      </c>
      <c r="C26" s="38" t="s">
        <v>98</v>
      </c>
      <c r="D26" s="5"/>
      <c r="E26" s="5">
        <f t="shared" ref="E26:K26" si="0">E27+E28+E29</f>
        <v>0</v>
      </c>
      <c r="F26" s="5">
        <f t="shared" si="0"/>
        <v>0</v>
      </c>
      <c r="G26" s="39">
        <f>G28+G31</f>
        <v>19.294999999999995</v>
      </c>
      <c r="H26" s="5">
        <f t="shared" ref="H26" si="1">H27+H28+H29</f>
        <v>0</v>
      </c>
      <c r="I26" s="40">
        <f>I28+I31</f>
        <v>1765</v>
      </c>
      <c r="J26" s="5">
        <v>0.1</v>
      </c>
      <c r="K26" s="5">
        <f t="shared" si="0"/>
        <v>0</v>
      </c>
      <c r="L26" s="6">
        <f>Q26+V26+AA26+AF26</f>
        <v>20.11</v>
      </c>
      <c r="M26" s="39">
        <f t="shared" ref="M26" si="2">M27+M28+M29</f>
        <v>0</v>
      </c>
      <c r="N26" s="75">
        <f>S26+X26+AC26+AH26</f>
        <v>1765</v>
      </c>
      <c r="O26" s="5">
        <f t="shared" ref="O26:W26" si="3">O27+O28+O29</f>
        <v>0</v>
      </c>
      <c r="P26" s="5">
        <f t="shared" si="3"/>
        <v>0</v>
      </c>
      <c r="Q26" s="6">
        <f>Q28+Q31+Q27</f>
        <v>3.3040000000000003</v>
      </c>
      <c r="R26" s="5">
        <f t="shared" si="3"/>
        <v>0</v>
      </c>
      <c r="S26" s="7">
        <f>S28</f>
        <v>95</v>
      </c>
      <c r="T26" s="5">
        <f t="shared" si="3"/>
        <v>0</v>
      </c>
      <c r="U26" s="5">
        <f t="shared" si="3"/>
        <v>0</v>
      </c>
      <c r="V26" s="39">
        <f>V27+V28</f>
        <v>4.165</v>
      </c>
      <c r="W26" s="5">
        <f t="shared" si="3"/>
        <v>0</v>
      </c>
      <c r="X26" s="40">
        <f>X89</f>
        <v>319</v>
      </c>
      <c r="Y26" s="5">
        <v>0.1</v>
      </c>
      <c r="Z26" s="8">
        <v>0</v>
      </c>
      <c r="AA26" s="6">
        <f>AA28+AA31+AA27</f>
        <v>7.1730000000000009</v>
      </c>
      <c r="AB26" s="39">
        <f t="shared" ref="AB26:AC29" si="4">AB32</f>
        <v>0</v>
      </c>
      <c r="AC26" s="40">
        <f>AC28+AC31+AC27</f>
        <v>799</v>
      </c>
      <c r="AD26" s="8">
        <v>0</v>
      </c>
      <c r="AE26" s="8">
        <v>0</v>
      </c>
      <c r="AF26" s="39">
        <f>AF27+AF28+AF31</f>
        <v>5.468</v>
      </c>
      <c r="AG26" s="8">
        <v>0</v>
      </c>
      <c r="AH26" s="40">
        <f>AH28+AH31</f>
        <v>552</v>
      </c>
    </row>
    <row r="27" spans="1:45" s="3" customFormat="1" ht="31.5" x14ac:dyDescent="0.25">
      <c r="A27" s="51" t="s">
        <v>61</v>
      </c>
      <c r="B27" s="41" t="s">
        <v>47</v>
      </c>
      <c r="C27" s="38" t="s">
        <v>98</v>
      </c>
      <c r="D27" s="5"/>
      <c r="E27" s="5">
        <f t="shared" ref="E27:X27" si="5">E33</f>
        <v>0</v>
      </c>
      <c r="F27" s="5">
        <f t="shared" si="5"/>
        <v>0</v>
      </c>
      <c r="G27" s="39">
        <v>0</v>
      </c>
      <c r="H27" s="5">
        <f t="shared" ref="H27" si="6">H33</f>
        <v>0</v>
      </c>
      <c r="I27" s="40">
        <v>0</v>
      </c>
      <c r="J27" s="5">
        <f t="shared" si="5"/>
        <v>0</v>
      </c>
      <c r="K27" s="5">
        <f t="shared" si="5"/>
        <v>0</v>
      </c>
      <c r="L27" s="6">
        <f t="shared" ref="L27:L91" si="7">Q27+V27+AA27+AF27</f>
        <v>2.8490000000000002</v>
      </c>
      <c r="M27" s="39">
        <f t="shared" ref="M27" si="8">M33</f>
        <v>0</v>
      </c>
      <c r="N27" s="75">
        <f t="shared" ref="N27:N91" si="9">S27+X27+AC27+AH27</f>
        <v>0</v>
      </c>
      <c r="O27" s="5">
        <f t="shared" si="5"/>
        <v>0</v>
      </c>
      <c r="P27" s="5">
        <f t="shared" si="5"/>
        <v>0</v>
      </c>
      <c r="Q27" s="8">
        <f t="shared" si="5"/>
        <v>1.04</v>
      </c>
      <c r="R27" s="5">
        <f t="shared" si="5"/>
        <v>0</v>
      </c>
      <c r="S27" s="7">
        <v>0</v>
      </c>
      <c r="T27" s="5">
        <f t="shared" si="5"/>
        <v>0</v>
      </c>
      <c r="U27" s="5">
        <f t="shared" si="5"/>
        <v>0</v>
      </c>
      <c r="V27" s="39">
        <f>V41+V59</f>
        <v>0.42</v>
      </c>
      <c r="W27" s="5">
        <f t="shared" si="5"/>
        <v>0</v>
      </c>
      <c r="X27" s="39">
        <f t="shared" si="5"/>
        <v>0</v>
      </c>
      <c r="Y27" s="5">
        <f t="shared" ref="Y27" si="10">Y33</f>
        <v>0</v>
      </c>
      <c r="Z27" s="8">
        <v>0</v>
      </c>
      <c r="AA27" s="8">
        <f t="shared" ref="AA27" si="11">AA33</f>
        <v>0.28699999999999998</v>
      </c>
      <c r="AB27" s="39">
        <f t="shared" si="4"/>
        <v>0</v>
      </c>
      <c r="AC27" s="40">
        <f t="shared" si="4"/>
        <v>0</v>
      </c>
      <c r="AD27" s="8">
        <v>0</v>
      </c>
      <c r="AE27" s="8">
        <v>0</v>
      </c>
      <c r="AF27" s="39">
        <f>AF40</f>
        <v>1.1020000000000001</v>
      </c>
      <c r="AG27" s="8">
        <v>0</v>
      </c>
      <c r="AH27" s="39">
        <f t="shared" ref="AH27" si="12">AH33</f>
        <v>0</v>
      </c>
    </row>
    <row r="28" spans="1:45" s="3" customFormat="1" ht="57" customHeight="1" x14ac:dyDescent="0.25">
      <c r="A28" s="51" t="s">
        <v>62</v>
      </c>
      <c r="B28" s="41" t="s">
        <v>48</v>
      </c>
      <c r="C28" s="38" t="s">
        <v>98</v>
      </c>
      <c r="D28" s="5"/>
      <c r="E28" s="5">
        <f t="shared" ref="E28:W28" si="13">E95</f>
        <v>0</v>
      </c>
      <c r="F28" s="5">
        <f t="shared" si="13"/>
        <v>0</v>
      </c>
      <c r="G28" s="39">
        <f>G89+G76</f>
        <v>18.959999999999994</v>
      </c>
      <c r="H28" s="5">
        <f t="shared" ref="H28" si="14">H95</f>
        <v>0</v>
      </c>
      <c r="I28" s="40">
        <f>I89</f>
        <v>1391</v>
      </c>
      <c r="J28" s="5">
        <f t="shared" si="13"/>
        <v>0</v>
      </c>
      <c r="K28" s="5">
        <f t="shared" si="13"/>
        <v>0</v>
      </c>
      <c r="L28" s="6">
        <f t="shared" si="7"/>
        <v>15.888000000000002</v>
      </c>
      <c r="M28" s="39">
        <f t="shared" ref="M28" si="15">M95</f>
        <v>0</v>
      </c>
      <c r="N28" s="75">
        <f>S28+X28+AC28+AH28</f>
        <v>1397</v>
      </c>
      <c r="O28" s="5">
        <f t="shared" si="13"/>
        <v>0</v>
      </c>
      <c r="P28" s="5">
        <f t="shared" si="13"/>
        <v>0</v>
      </c>
      <c r="Q28" s="6">
        <f>Q90+Q126+Q76</f>
        <v>2.2640000000000002</v>
      </c>
      <c r="R28" s="5">
        <f t="shared" si="13"/>
        <v>0</v>
      </c>
      <c r="S28" s="7">
        <f>S89</f>
        <v>95</v>
      </c>
      <c r="T28" s="5">
        <f t="shared" si="13"/>
        <v>0</v>
      </c>
      <c r="U28" s="5">
        <f t="shared" si="13"/>
        <v>0</v>
      </c>
      <c r="V28" s="39">
        <f>V76+V90</f>
        <v>3.7449999999999997</v>
      </c>
      <c r="W28" s="5">
        <f t="shared" si="13"/>
        <v>0</v>
      </c>
      <c r="X28" s="40">
        <f>X89</f>
        <v>319</v>
      </c>
      <c r="Y28" s="5">
        <f t="shared" ref="Y28" si="16">Y95</f>
        <v>0</v>
      </c>
      <c r="Z28" s="8">
        <v>0</v>
      </c>
      <c r="AA28" s="6">
        <f>AA90+AA126+AA76</f>
        <v>6.0790000000000006</v>
      </c>
      <c r="AB28" s="39">
        <f t="shared" si="4"/>
        <v>0</v>
      </c>
      <c r="AC28" s="40">
        <f>AC90+AC126+AC76</f>
        <v>530</v>
      </c>
      <c r="AD28" s="8">
        <v>0</v>
      </c>
      <c r="AE28" s="8">
        <v>0</v>
      </c>
      <c r="AF28" s="39">
        <f>AF89</f>
        <v>3.8000000000000003</v>
      </c>
      <c r="AG28" s="8">
        <v>0</v>
      </c>
      <c r="AH28" s="40">
        <f>AH89</f>
        <v>453</v>
      </c>
    </row>
    <row r="29" spans="1:45" s="3" customFormat="1" ht="94.5" x14ac:dyDescent="0.25">
      <c r="A29" s="51" t="s">
        <v>63</v>
      </c>
      <c r="B29" s="41" t="s">
        <v>49</v>
      </c>
      <c r="C29" s="38" t="s">
        <v>98</v>
      </c>
      <c r="D29" s="5"/>
      <c r="E29" s="5">
        <f t="shared" ref="E29:W30" si="17">E31</f>
        <v>0</v>
      </c>
      <c r="F29" s="5">
        <f t="shared" si="17"/>
        <v>0</v>
      </c>
      <c r="G29" s="39">
        <v>0</v>
      </c>
      <c r="H29" s="5">
        <f t="shared" ref="H29" si="18">H31</f>
        <v>0</v>
      </c>
      <c r="I29" s="40">
        <v>0</v>
      </c>
      <c r="J29" s="5">
        <f t="shared" si="17"/>
        <v>0</v>
      </c>
      <c r="K29" s="5">
        <f t="shared" si="17"/>
        <v>0</v>
      </c>
      <c r="L29" s="6">
        <f t="shared" si="7"/>
        <v>0</v>
      </c>
      <c r="M29" s="8">
        <v>0</v>
      </c>
      <c r="N29" s="75">
        <f t="shared" si="9"/>
        <v>0</v>
      </c>
      <c r="O29" s="5">
        <f t="shared" si="17"/>
        <v>0</v>
      </c>
      <c r="P29" s="5">
        <f t="shared" si="17"/>
        <v>0</v>
      </c>
      <c r="Q29" s="8">
        <v>0</v>
      </c>
      <c r="R29" s="5">
        <f t="shared" si="17"/>
        <v>0</v>
      </c>
      <c r="S29" s="7">
        <v>0</v>
      </c>
      <c r="T29" s="5">
        <f t="shared" si="17"/>
        <v>0</v>
      </c>
      <c r="U29" s="5">
        <f t="shared" si="17"/>
        <v>0</v>
      </c>
      <c r="V29" s="39">
        <v>0</v>
      </c>
      <c r="W29" s="5">
        <f t="shared" si="17"/>
        <v>0</v>
      </c>
      <c r="X29" s="39">
        <f t="shared" ref="X29:X32" si="19">X35</f>
        <v>0</v>
      </c>
      <c r="Y29" s="5">
        <f t="shared" ref="Y29" si="20">Y31</f>
        <v>0</v>
      </c>
      <c r="Z29" s="8">
        <v>0</v>
      </c>
      <c r="AA29" s="8">
        <v>0</v>
      </c>
      <c r="AB29" s="39">
        <f t="shared" si="4"/>
        <v>0</v>
      </c>
      <c r="AC29" s="40">
        <v>0</v>
      </c>
      <c r="AD29" s="8">
        <v>0</v>
      </c>
      <c r="AE29" s="8">
        <v>0</v>
      </c>
      <c r="AF29" s="39">
        <f t="shared" ref="AF29:AF30" si="21">AF35</f>
        <v>0</v>
      </c>
      <c r="AG29" s="8">
        <v>0</v>
      </c>
      <c r="AH29" s="39">
        <f t="shared" ref="AH29:AH30" si="22">AH35</f>
        <v>0</v>
      </c>
    </row>
    <row r="30" spans="1:45" s="3" customFormat="1" ht="63" x14ac:dyDescent="0.25">
      <c r="A30" s="51" t="s">
        <v>64</v>
      </c>
      <c r="B30" s="41" t="s">
        <v>50</v>
      </c>
      <c r="C30" s="38" t="s">
        <v>98</v>
      </c>
      <c r="D30" s="5"/>
      <c r="E30" s="5">
        <f t="shared" si="17"/>
        <v>0</v>
      </c>
      <c r="F30" s="5">
        <f t="shared" si="17"/>
        <v>0</v>
      </c>
      <c r="G30" s="42">
        <v>0</v>
      </c>
      <c r="H30" s="9">
        <v>0</v>
      </c>
      <c r="I30" s="43">
        <v>0</v>
      </c>
      <c r="J30" s="5">
        <f t="shared" si="17"/>
        <v>0</v>
      </c>
      <c r="K30" s="5">
        <f t="shared" si="17"/>
        <v>0</v>
      </c>
      <c r="L30" s="6">
        <f t="shared" si="7"/>
        <v>0</v>
      </c>
      <c r="M30" s="8">
        <v>0</v>
      </c>
      <c r="N30" s="75">
        <f t="shared" si="9"/>
        <v>0</v>
      </c>
      <c r="O30" s="5">
        <f t="shared" si="17"/>
        <v>0</v>
      </c>
      <c r="P30" s="5">
        <f t="shared" si="17"/>
        <v>0</v>
      </c>
      <c r="Q30" s="8">
        <v>0</v>
      </c>
      <c r="R30" s="5">
        <f t="shared" si="17"/>
        <v>0</v>
      </c>
      <c r="S30" s="10">
        <v>0</v>
      </c>
      <c r="T30" s="5">
        <f t="shared" si="17"/>
        <v>0</v>
      </c>
      <c r="U30" s="5">
        <f t="shared" si="17"/>
        <v>0</v>
      </c>
      <c r="V30" s="39">
        <f t="shared" ref="V30:V32" si="23">V36</f>
        <v>0</v>
      </c>
      <c r="W30" s="5">
        <f t="shared" si="17"/>
        <v>0</v>
      </c>
      <c r="X30" s="39">
        <f t="shared" si="19"/>
        <v>0</v>
      </c>
      <c r="Y30" s="5">
        <f t="shared" ref="Y30" si="24">Y32</f>
        <v>0</v>
      </c>
      <c r="Z30" s="8">
        <v>0</v>
      </c>
      <c r="AA30" s="8">
        <v>0</v>
      </c>
      <c r="AB30" s="39">
        <f t="shared" ref="AB30:AC35" si="25">AB36</f>
        <v>0</v>
      </c>
      <c r="AC30" s="40">
        <v>0</v>
      </c>
      <c r="AD30" s="8">
        <v>0</v>
      </c>
      <c r="AE30" s="8">
        <v>0</v>
      </c>
      <c r="AF30" s="39">
        <f t="shared" si="21"/>
        <v>0</v>
      </c>
      <c r="AG30" s="8">
        <v>0</v>
      </c>
      <c r="AH30" s="39">
        <f t="shared" si="22"/>
        <v>0</v>
      </c>
    </row>
    <row r="31" spans="1:45" s="3" customFormat="1" ht="47.25" x14ac:dyDescent="0.25">
      <c r="A31" s="52" t="s">
        <v>65</v>
      </c>
      <c r="B31" s="41" t="s">
        <v>51</v>
      </c>
      <c r="C31" s="38" t="s">
        <v>98</v>
      </c>
      <c r="D31" s="5"/>
      <c r="E31" s="5">
        <f t="shared" ref="E31:Y31" si="26">E32</f>
        <v>0</v>
      </c>
      <c r="F31" s="5">
        <f t="shared" si="26"/>
        <v>0</v>
      </c>
      <c r="G31" s="39">
        <f>G134</f>
        <v>0.33500000000000002</v>
      </c>
      <c r="H31" s="5">
        <f t="shared" ref="H31" si="27">H32</f>
        <v>0</v>
      </c>
      <c r="I31" s="40">
        <f>I138</f>
        <v>374</v>
      </c>
      <c r="J31" s="5">
        <f t="shared" si="26"/>
        <v>0</v>
      </c>
      <c r="K31" s="5">
        <f t="shared" si="26"/>
        <v>0</v>
      </c>
      <c r="L31" s="6">
        <f t="shared" si="7"/>
        <v>1.373</v>
      </c>
      <c r="M31" s="8">
        <v>0</v>
      </c>
      <c r="N31" s="75">
        <f t="shared" si="9"/>
        <v>368</v>
      </c>
      <c r="O31" s="5">
        <f t="shared" si="26"/>
        <v>0</v>
      </c>
      <c r="P31" s="5">
        <f t="shared" si="26"/>
        <v>0</v>
      </c>
      <c r="Q31" s="6">
        <f t="shared" ref="Q31" si="28">Q134</f>
        <v>0</v>
      </c>
      <c r="R31" s="5">
        <f t="shared" si="26"/>
        <v>0</v>
      </c>
      <c r="S31" s="7">
        <v>0</v>
      </c>
      <c r="T31" s="5">
        <f t="shared" si="26"/>
        <v>0</v>
      </c>
      <c r="U31" s="5">
        <f t="shared" si="26"/>
        <v>0</v>
      </c>
      <c r="V31" s="39">
        <f t="shared" si="23"/>
        <v>0</v>
      </c>
      <c r="W31" s="5">
        <f t="shared" si="26"/>
        <v>0</v>
      </c>
      <c r="X31" s="39">
        <f t="shared" si="19"/>
        <v>0</v>
      </c>
      <c r="Y31" s="5">
        <f t="shared" si="26"/>
        <v>0</v>
      </c>
      <c r="Z31" s="8">
        <v>0</v>
      </c>
      <c r="AA31" s="6">
        <f t="shared" ref="AA31" si="29">AA134</f>
        <v>0.80699999999999994</v>
      </c>
      <c r="AB31" s="39">
        <f t="shared" si="25"/>
        <v>0</v>
      </c>
      <c r="AC31" s="40">
        <f t="shared" ref="AC31" si="30">AC134</f>
        <v>269</v>
      </c>
      <c r="AD31" s="8">
        <v>0</v>
      </c>
      <c r="AE31" s="8">
        <v>0</v>
      </c>
      <c r="AF31" s="39">
        <f>AF134</f>
        <v>0.56600000000000006</v>
      </c>
      <c r="AG31" s="8">
        <v>0</v>
      </c>
      <c r="AH31" s="40">
        <f>AH138</f>
        <v>99</v>
      </c>
    </row>
    <row r="32" spans="1:45" s="3" customFormat="1" ht="33.75" customHeight="1" x14ac:dyDescent="0.25">
      <c r="A32" s="53" t="s">
        <v>66</v>
      </c>
      <c r="B32" s="44" t="s">
        <v>52</v>
      </c>
      <c r="C32" s="38" t="s">
        <v>98</v>
      </c>
      <c r="D32" s="5"/>
      <c r="E32" s="5">
        <f t="shared" ref="E32:W32" si="31">E134</f>
        <v>0</v>
      </c>
      <c r="F32" s="5">
        <f t="shared" si="31"/>
        <v>0</v>
      </c>
      <c r="G32" s="39">
        <v>0</v>
      </c>
      <c r="H32" s="5">
        <f t="shared" ref="H32" si="32">H134</f>
        <v>0</v>
      </c>
      <c r="I32" s="40">
        <v>0</v>
      </c>
      <c r="J32" s="5">
        <f t="shared" si="31"/>
        <v>0</v>
      </c>
      <c r="K32" s="5">
        <f t="shared" si="31"/>
        <v>0</v>
      </c>
      <c r="L32" s="6">
        <f t="shared" si="7"/>
        <v>0.02</v>
      </c>
      <c r="M32" s="8">
        <v>0</v>
      </c>
      <c r="N32" s="75">
        <f t="shared" si="9"/>
        <v>0</v>
      </c>
      <c r="O32" s="5">
        <f t="shared" si="31"/>
        <v>0</v>
      </c>
      <c r="P32" s="5">
        <f t="shared" si="31"/>
        <v>0</v>
      </c>
      <c r="Q32" s="8">
        <v>0</v>
      </c>
      <c r="R32" s="5">
        <f t="shared" si="31"/>
        <v>0</v>
      </c>
      <c r="S32" s="7">
        <v>0</v>
      </c>
      <c r="T32" s="5">
        <f t="shared" si="31"/>
        <v>0</v>
      </c>
      <c r="U32" s="5">
        <f t="shared" si="31"/>
        <v>0</v>
      </c>
      <c r="V32" s="39">
        <f t="shared" si="23"/>
        <v>0.02</v>
      </c>
      <c r="W32" s="5">
        <f t="shared" si="31"/>
        <v>0</v>
      </c>
      <c r="X32" s="39">
        <f t="shared" si="19"/>
        <v>0</v>
      </c>
      <c r="Y32" s="5">
        <f t="shared" ref="Y32" si="33">Y134</f>
        <v>0</v>
      </c>
      <c r="Z32" s="8">
        <v>0</v>
      </c>
      <c r="AA32" s="8">
        <v>0</v>
      </c>
      <c r="AB32" s="39">
        <f t="shared" si="25"/>
        <v>0</v>
      </c>
      <c r="AC32" s="40">
        <v>0</v>
      </c>
      <c r="AD32" s="8">
        <v>0</v>
      </c>
      <c r="AE32" s="8">
        <v>0</v>
      </c>
      <c r="AF32" s="39">
        <f t="shared" ref="AF32:AF33" si="34">AF38</f>
        <v>0</v>
      </c>
      <c r="AG32" s="8">
        <v>0</v>
      </c>
      <c r="AH32" s="39">
        <f t="shared" ref="AH32:AH37" si="35">AH38</f>
        <v>0</v>
      </c>
    </row>
    <row r="33" spans="1:34" s="3" customFormat="1" ht="41.25" customHeight="1" x14ac:dyDescent="0.25">
      <c r="A33" s="54" t="s">
        <v>67</v>
      </c>
      <c r="B33" s="11" t="s">
        <v>130</v>
      </c>
      <c r="C33" s="38" t="s">
        <v>98</v>
      </c>
      <c r="D33" s="5"/>
      <c r="E33" s="5">
        <f t="shared" ref="E33:Y33" si="36">E34</f>
        <v>0</v>
      </c>
      <c r="F33" s="5">
        <f t="shared" si="36"/>
        <v>0</v>
      </c>
      <c r="G33" s="39">
        <v>0</v>
      </c>
      <c r="H33" s="5">
        <f t="shared" ref="H33" si="37">H34</f>
        <v>0</v>
      </c>
      <c r="I33" s="40">
        <v>0</v>
      </c>
      <c r="J33" s="5">
        <f t="shared" si="36"/>
        <v>0</v>
      </c>
      <c r="K33" s="5">
        <f t="shared" si="36"/>
        <v>0</v>
      </c>
      <c r="L33" s="6">
        <v>0</v>
      </c>
      <c r="M33" s="8">
        <v>0</v>
      </c>
      <c r="N33" s="75">
        <f t="shared" si="9"/>
        <v>0</v>
      </c>
      <c r="O33" s="5">
        <f t="shared" si="36"/>
        <v>0</v>
      </c>
      <c r="P33" s="5">
        <f t="shared" si="36"/>
        <v>0</v>
      </c>
      <c r="Q33" s="6">
        <f t="shared" si="36"/>
        <v>1.04</v>
      </c>
      <c r="R33" s="5">
        <f t="shared" si="36"/>
        <v>0</v>
      </c>
      <c r="S33" s="7">
        <v>0</v>
      </c>
      <c r="T33" s="5">
        <f t="shared" si="36"/>
        <v>0</v>
      </c>
      <c r="U33" s="5">
        <f t="shared" si="36"/>
        <v>0</v>
      </c>
      <c r="V33" s="39">
        <v>0</v>
      </c>
      <c r="W33" s="5">
        <f t="shared" si="36"/>
        <v>0</v>
      </c>
      <c r="X33" s="39">
        <v>0</v>
      </c>
      <c r="Y33" s="5">
        <f t="shared" si="36"/>
        <v>0</v>
      </c>
      <c r="Z33" s="8">
        <v>0</v>
      </c>
      <c r="AA33" s="6">
        <f t="shared" ref="AA33" si="38">AA34</f>
        <v>0.28699999999999998</v>
      </c>
      <c r="AB33" s="39">
        <f t="shared" si="25"/>
        <v>0</v>
      </c>
      <c r="AC33" s="40">
        <f t="shared" ref="AC33" si="39">AC34</f>
        <v>0</v>
      </c>
      <c r="AD33" s="8">
        <v>0</v>
      </c>
      <c r="AE33" s="8">
        <v>0</v>
      </c>
      <c r="AF33" s="39">
        <f t="shared" si="34"/>
        <v>0</v>
      </c>
      <c r="AG33" s="8">
        <v>0</v>
      </c>
      <c r="AH33" s="39">
        <f t="shared" si="35"/>
        <v>0</v>
      </c>
    </row>
    <row r="34" spans="1:34" s="3" customFormat="1" ht="78.75" x14ac:dyDescent="0.25">
      <c r="A34" s="54" t="s">
        <v>29</v>
      </c>
      <c r="B34" s="11" t="s">
        <v>131</v>
      </c>
      <c r="C34" s="38" t="s">
        <v>98</v>
      </c>
      <c r="D34" s="5"/>
      <c r="E34" s="5">
        <f>E35+E78</f>
        <v>0</v>
      </c>
      <c r="F34" s="5">
        <f>F35+F78</f>
        <v>0</v>
      </c>
      <c r="G34" s="39">
        <v>0</v>
      </c>
      <c r="H34" s="5">
        <f>H35+H78</f>
        <v>0</v>
      </c>
      <c r="I34" s="40">
        <v>0</v>
      </c>
      <c r="J34" s="5">
        <f>J35+J78</f>
        <v>0</v>
      </c>
      <c r="K34" s="5">
        <f>K35+K78</f>
        <v>0</v>
      </c>
      <c r="L34" s="6">
        <v>0</v>
      </c>
      <c r="M34" s="8">
        <v>0</v>
      </c>
      <c r="N34" s="75">
        <f t="shared" si="9"/>
        <v>0</v>
      </c>
      <c r="O34" s="5">
        <f>O35+O78</f>
        <v>0</v>
      </c>
      <c r="P34" s="5">
        <f>P35+P78</f>
        <v>0</v>
      </c>
      <c r="Q34" s="12">
        <f t="shared" ref="Q34" si="40">Q35+Q36+Q37</f>
        <v>1.04</v>
      </c>
      <c r="R34" s="5">
        <f>R35+R78</f>
        <v>0</v>
      </c>
      <c r="S34" s="7">
        <v>0</v>
      </c>
      <c r="T34" s="5">
        <f>T35+T78</f>
        <v>0</v>
      </c>
      <c r="U34" s="5">
        <f>U35+U78</f>
        <v>0</v>
      </c>
      <c r="V34" s="39">
        <f t="shared" ref="V34:V37" si="41">V40</f>
        <v>0</v>
      </c>
      <c r="W34" s="5">
        <f>W35+W78</f>
        <v>0</v>
      </c>
      <c r="X34" s="39">
        <f t="shared" ref="X34:X37" si="42">X40</f>
        <v>0</v>
      </c>
      <c r="Y34" s="5">
        <f>Y35+Y78</f>
        <v>0</v>
      </c>
      <c r="Z34" s="8">
        <v>0</v>
      </c>
      <c r="AA34" s="12">
        <f t="shared" ref="AA34" si="43">AA35+AA36+AA37</f>
        <v>0.28699999999999998</v>
      </c>
      <c r="AB34" s="39">
        <f t="shared" si="25"/>
        <v>0</v>
      </c>
      <c r="AC34" s="40">
        <f t="shared" ref="AC34" si="44">AC35+AC36+AC37</f>
        <v>0</v>
      </c>
      <c r="AD34" s="8">
        <v>0</v>
      </c>
      <c r="AE34" s="8">
        <v>0</v>
      </c>
      <c r="AF34" s="39">
        <v>0</v>
      </c>
      <c r="AG34" s="8">
        <v>0</v>
      </c>
      <c r="AH34" s="39">
        <f t="shared" si="35"/>
        <v>0</v>
      </c>
    </row>
    <row r="35" spans="1:34" s="3" customFormat="1" ht="94.5" x14ac:dyDescent="0.25">
      <c r="A35" s="54" t="s">
        <v>30</v>
      </c>
      <c r="B35" s="11" t="s">
        <v>132</v>
      </c>
      <c r="C35" s="38" t="s">
        <v>98</v>
      </c>
      <c r="D35" s="5"/>
      <c r="E35" s="5">
        <f>E36+E37+E38+E39+E40+E41+E42+E43+E59+E60+E61+E62+E73</f>
        <v>0</v>
      </c>
      <c r="F35" s="5">
        <f>F36+F37+F38+F39+F40+F41+F42+F43+F59+F60+F61+F62+F73</f>
        <v>0</v>
      </c>
      <c r="G35" s="39">
        <v>0</v>
      </c>
      <c r="H35" s="5">
        <f>H36+H37+H38+H39+H40+H41+H42+H43+H59+H60+H61+H62+H73</f>
        <v>0</v>
      </c>
      <c r="I35" s="40">
        <v>0</v>
      </c>
      <c r="J35" s="5">
        <f>J36+J37+J38+J39+J40+J41+J42+J43+J59+J60+J61+J62+J73</f>
        <v>0</v>
      </c>
      <c r="K35" s="5">
        <f>K36+K37+K38+K39+K40+K41+K42+K43+K59+K60+K61+K62+K73</f>
        <v>0</v>
      </c>
      <c r="L35" s="6">
        <v>0</v>
      </c>
      <c r="M35" s="8">
        <v>0</v>
      </c>
      <c r="N35" s="75">
        <f t="shared" si="9"/>
        <v>0</v>
      </c>
      <c r="O35" s="5">
        <f>O36+O37+O38+O39+O40+O41+O42+O43+O59+O60+O61+O62+O73</f>
        <v>0</v>
      </c>
      <c r="P35" s="5">
        <f>P36+P37+P38+P39+P40+P41+P42+P43+P59+P60+P61+P62+P73</f>
        <v>0</v>
      </c>
      <c r="Q35" s="6">
        <f t="shared" ref="Q35" si="45">Q41</f>
        <v>9.2999999999999999E-2</v>
      </c>
      <c r="R35" s="5">
        <f>R36+R37+R38+R39+R40+R41+R42+R43+R59+R60+R61+R62+R73</f>
        <v>0</v>
      </c>
      <c r="S35" s="7">
        <v>0</v>
      </c>
      <c r="T35" s="5">
        <f>T36+T37+T38+T39+T40+T41+T42+T43+T59+T60+T61+T62+T73</f>
        <v>0</v>
      </c>
      <c r="U35" s="5">
        <f>U36+U37+U38+U39+U40+U41+U42+U43+U59+U60+U61+U62+U73</f>
        <v>0</v>
      </c>
      <c r="V35" s="39">
        <f t="shared" si="41"/>
        <v>0.39999999999999997</v>
      </c>
      <c r="W35" s="5">
        <f>W36+W37+W38+W39+W40+W41+W42+W43+W59+W60+W61+W62+W73</f>
        <v>0</v>
      </c>
      <c r="X35" s="39">
        <f t="shared" si="42"/>
        <v>0</v>
      </c>
      <c r="Y35" s="5">
        <f>Y36+Y37+Y38+Y39+Y40+Y41+Y42+Y43+Y59+Y60+Y61+Y62+Y73</f>
        <v>0</v>
      </c>
      <c r="Z35" s="8">
        <v>0</v>
      </c>
      <c r="AA35" s="6">
        <f>AA41</f>
        <v>8.6999999999999994E-2</v>
      </c>
      <c r="AB35" s="39">
        <f t="shared" si="25"/>
        <v>0</v>
      </c>
      <c r="AC35" s="40">
        <f t="shared" si="25"/>
        <v>0</v>
      </c>
      <c r="AD35" s="8">
        <v>0</v>
      </c>
      <c r="AE35" s="8">
        <v>0</v>
      </c>
      <c r="AF35" s="39">
        <v>0</v>
      </c>
      <c r="AG35" s="8">
        <v>0</v>
      </c>
      <c r="AH35" s="39">
        <f t="shared" si="35"/>
        <v>0</v>
      </c>
    </row>
    <row r="36" spans="1:34" s="3" customFormat="1" ht="94.5" x14ac:dyDescent="0.25">
      <c r="A36" s="54" t="s">
        <v>31</v>
      </c>
      <c r="B36" s="11" t="s">
        <v>133</v>
      </c>
      <c r="C36" s="38" t="s">
        <v>98</v>
      </c>
      <c r="D36" s="5"/>
      <c r="E36" s="8">
        <v>0</v>
      </c>
      <c r="F36" s="8">
        <v>0</v>
      </c>
      <c r="G36" s="8">
        <v>0</v>
      </c>
      <c r="H36" s="8">
        <v>0</v>
      </c>
      <c r="I36" s="13">
        <v>0</v>
      </c>
      <c r="J36" s="8">
        <v>0</v>
      </c>
      <c r="K36" s="8">
        <v>0</v>
      </c>
      <c r="L36" s="6">
        <v>0</v>
      </c>
      <c r="M36" s="8">
        <v>0</v>
      </c>
      <c r="N36" s="75">
        <f t="shared" si="9"/>
        <v>0</v>
      </c>
      <c r="O36" s="8">
        <v>0</v>
      </c>
      <c r="P36" s="8">
        <v>0</v>
      </c>
      <c r="Q36" s="6">
        <f t="shared" ref="Q36" si="46">Q59</f>
        <v>0.94700000000000006</v>
      </c>
      <c r="R36" s="8">
        <v>0</v>
      </c>
      <c r="S36" s="13">
        <v>0</v>
      </c>
      <c r="T36" s="8">
        <v>0</v>
      </c>
      <c r="U36" s="8">
        <v>0</v>
      </c>
      <c r="V36" s="39">
        <f t="shared" si="41"/>
        <v>0</v>
      </c>
      <c r="W36" s="8">
        <v>0</v>
      </c>
      <c r="X36" s="39">
        <f t="shared" si="42"/>
        <v>0</v>
      </c>
      <c r="Y36" s="8">
        <v>0</v>
      </c>
      <c r="Z36" s="8">
        <v>0</v>
      </c>
      <c r="AA36" s="6">
        <f t="shared" ref="AA36" si="47">AA59</f>
        <v>0.19999999999999998</v>
      </c>
      <c r="AB36" s="39">
        <f t="shared" ref="AB36:AB37" si="48">AB42</f>
        <v>0</v>
      </c>
      <c r="AC36" s="40">
        <f t="shared" ref="AC36" si="49">AC59</f>
        <v>0</v>
      </c>
      <c r="AD36" s="8">
        <v>0</v>
      </c>
      <c r="AE36" s="8">
        <v>0</v>
      </c>
      <c r="AF36" s="39">
        <f t="shared" ref="AF36:AF37" si="50">AF42</f>
        <v>0</v>
      </c>
      <c r="AG36" s="8">
        <v>0</v>
      </c>
      <c r="AH36" s="39">
        <f t="shared" si="35"/>
        <v>0</v>
      </c>
    </row>
    <row r="37" spans="1:34" s="3" customFormat="1" ht="78.75" x14ac:dyDescent="0.25">
      <c r="A37" s="54" t="s">
        <v>32</v>
      </c>
      <c r="B37" s="14" t="s">
        <v>290</v>
      </c>
      <c r="C37" s="38" t="s">
        <v>98</v>
      </c>
      <c r="D37" s="5"/>
      <c r="E37" s="8">
        <v>0</v>
      </c>
      <c r="F37" s="8">
        <v>0</v>
      </c>
      <c r="G37" s="8">
        <v>0</v>
      </c>
      <c r="H37" s="8">
        <v>0</v>
      </c>
      <c r="I37" s="13">
        <v>0</v>
      </c>
      <c r="J37" s="8">
        <v>0</v>
      </c>
      <c r="K37" s="8">
        <v>0</v>
      </c>
      <c r="L37" s="6">
        <f t="shared" si="7"/>
        <v>0</v>
      </c>
      <c r="M37" s="8">
        <v>0</v>
      </c>
      <c r="N37" s="75">
        <f t="shared" si="9"/>
        <v>0</v>
      </c>
      <c r="O37" s="8">
        <v>0</v>
      </c>
      <c r="P37" s="8">
        <v>0</v>
      </c>
      <c r="Q37" s="6">
        <v>0</v>
      </c>
      <c r="R37" s="8">
        <v>0</v>
      </c>
      <c r="S37" s="13">
        <v>0</v>
      </c>
      <c r="T37" s="8">
        <v>0</v>
      </c>
      <c r="U37" s="8">
        <v>0</v>
      </c>
      <c r="V37" s="39">
        <f t="shared" si="41"/>
        <v>0</v>
      </c>
      <c r="W37" s="8">
        <v>0</v>
      </c>
      <c r="X37" s="39">
        <f t="shared" si="42"/>
        <v>0</v>
      </c>
      <c r="Y37" s="8">
        <v>0</v>
      </c>
      <c r="Z37" s="8">
        <v>0</v>
      </c>
      <c r="AA37" s="6">
        <v>0</v>
      </c>
      <c r="AB37" s="39">
        <f t="shared" si="48"/>
        <v>0</v>
      </c>
      <c r="AC37" s="40">
        <v>0</v>
      </c>
      <c r="AD37" s="8">
        <v>0</v>
      </c>
      <c r="AE37" s="8">
        <v>0</v>
      </c>
      <c r="AF37" s="39">
        <f t="shared" si="50"/>
        <v>0</v>
      </c>
      <c r="AG37" s="8">
        <v>0</v>
      </c>
      <c r="AH37" s="39">
        <f t="shared" si="35"/>
        <v>0</v>
      </c>
    </row>
    <row r="38" spans="1:34" s="3" customFormat="1" ht="63" x14ac:dyDescent="0.25">
      <c r="A38" s="54" t="s">
        <v>134</v>
      </c>
      <c r="B38" s="14" t="s">
        <v>135</v>
      </c>
      <c r="C38" s="38" t="s">
        <v>98</v>
      </c>
      <c r="D38" s="5"/>
      <c r="E38" s="8">
        <v>0</v>
      </c>
      <c r="F38" s="8">
        <v>0</v>
      </c>
      <c r="G38" s="8">
        <v>0</v>
      </c>
      <c r="H38" s="8">
        <v>0</v>
      </c>
      <c r="I38" s="13">
        <v>0</v>
      </c>
      <c r="J38" s="8">
        <v>0</v>
      </c>
      <c r="K38" s="8">
        <v>0</v>
      </c>
      <c r="L38" s="6">
        <f t="shared" si="7"/>
        <v>1.167</v>
      </c>
      <c r="M38" s="8">
        <v>0</v>
      </c>
      <c r="N38" s="75">
        <f t="shared" si="9"/>
        <v>0</v>
      </c>
      <c r="O38" s="8">
        <v>0</v>
      </c>
      <c r="P38" s="8">
        <v>0</v>
      </c>
      <c r="Q38" s="39">
        <f>Q59</f>
        <v>0.94700000000000006</v>
      </c>
      <c r="R38" s="8">
        <v>0</v>
      </c>
      <c r="S38" s="13">
        <v>0</v>
      </c>
      <c r="T38" s="8">
        <v>0</v>
      </c>
      <c r="U38" s="8">
        <v>0</v>
      </c>
      <c r="V38" s="39">
        <f t="shared" ref="V38" si="51">V59</f>
        <v>0.02</v>
      </c>
      <c r="W38" s="8">
        <v>0</v>
      </c>
      <c r="X38" s="39">
        <f t="shared" ref="X38" si="52">X59</f>
        <v>0</v>
      </c>
      <c r="Y38" s="8">
        <v>0</v>
      </c>
      <c r="Z38" s="8">
        <v>0</v>
      </c>
      <c r="AA38" s="39">
        <f>AA59</f>
        <v>0.19999999999999998</v>
      </c>
      <c r="AB38" s="39">
        <f t="shared" ref="AB38:AB41" si="53">AB59</f>
        <v>0</v>
      </c>
      <c r="AC38" s="40">
        <f>AC59</f>
        <v>0</v>
      </c>
      <c r="AD38" s="8">
        <v>0</v>
      </c>
      <c r="AE38" s="8">
        <v>0</v>
      </c>
      <c r="AF38" s="39">
        <v>0</v>
      </c>
      <c r="AG38" s="8">
        <v>0</v>
      </c>
      <c r="AH38" s="39">
        <f t="shared" ref="AH38:AH40" si="54">AH59</f>
        <v>0</v>
      </c>
    </row>
    <row r="39" spans="1:34" s="3" customFormat="1" ht="94.5" x14ac:dyDescent="0.25">
      <c r="A39" s="54" t="s">
        <v>136</v>
      </c>
      <c r="B39" s="14" t="s">
        <v>137</v>
      </c>
      <c r="C39" s="38" t="s">
        <v>98</v>
      </c>
      <c r="D39" s="5"/>
      <c r="E39" s="8">
        <v>0</v>
      </c>
      <c r="F39" s="8">
        <v>0</v>
      </c>
      <c r="G39" s="8">
        <v>0</v>
      </c>
      <c r="H39" s="8">
        <v>0</v>
      </c>
      <c r="I39" s="13">
        <v>0</v>
      </c>
      <c r="J39" s="8">
        <v>0</v>
      </c>
      <c r="K39" s="8">
        <v>0</v>
      </c>
      <c r="L39" s="6">
        <f t="shared" si="7"/>
        <v>0</v>
      </c>
      <c r="M39" s="8">
        <v>0</v>
      </c>
      <c r="N39" s="75">
        <f t="shared" si="9"/>
        <v>0</v>
      </c>
      <c r="O39" s="8">
        <v>0</v>
      </c>
      <c r="P39" s="8">
        <v>0</v>
      </c>
      <c r="Q39" s="39">
        <v>0</v>
      </c>
      <c r="R39" s="8">
        <v>0</v>
      </c>
      <c r="S39" s="13">
        <v>0</v>
      </c>
      <c r="T39" s="8">
        <v>0</v>
      </c>
      <c r="U39" s="8">
        <v>0</v>
      </c>
      <c r="V39" s="39">
        <v>0</v>
      </c>
      <c r="W39" s="8">
        <v>0</v>
      </c>
      <c r="X39" s="39">
        <v>0</v>
      </c>
      <c r="Y39" s="8">
        <v>0</v>
      </c>
      <c r="Z39" s="8">
        <v>0</v>
      </c>
      <c r="AA39" s="6">
        <v>0</v>
      </c>
      <c r="AB39" s="39">
        <f t="shared" si="53"/>
        <v>0</v>
      </c>
      <c r="AC39" s="40">
        <v>0</v>
      </c>
      <c r="AD39" s="8">
        <v>0</v>
      </c>
      <c r="AE39" s="8">
        <v>0</v>
      </c>
      <c r="AF39" s="39">
        <f t="shared" ref="AF39" si="55">AF60</f>
        <v>0</v>
      </c>
      <c r="AG39" s="8">
        <v>0</v>
      </c>
      <c r="AH39" s="39">
        <f t="shared" si="54"/>
        <v>0</v>
      </c>
    </row>
    <row r="40" spans="1:34" s="3" customFormat="1" ht="78.75" x14ac:dyDescent="0.25">
      <c r="A40" s="54" t="s">
        <v>138</v>
      </c>
      <c r="B40" s="14" t="s">
        <v>139</v>
      </c>
      <c r="C40" s="38" t="s">
        <v>98</v>
      </c>
      <c r="D40" s="34"/>
      <c r="E40" s="8">
        <v>0</v>
      </c>
      <c r="F40" s="8">
        <v>0</v>
      </c>
      <c r="G40" s="8">
        <v>0</v>
      </c>
      <c r="H40" s="8">
        <v>0</v>
      </c>
      <c r="I40" s="13">
        <v>0</v>
      </c>
      <c r="J40" s="8">
        <v>0</v>
      </c>
      <c r="K40" s="8">
        <v>0</v>
      </c>
      <c r="L40" s="6">
        <f t="shared" si="7"/>
        <v>1.1020000000000001</v>
      </c>
      <c r="M40" s="8">
        <v>0</v>
      </c>
      <c r="N40" s="75">
        <f t="shared" si="9"/>
        <v>0</v>
      </c>
      <c r="O40" s="8">
        <v>0</v>
      </c>
      <c r="P40" s="8">
        <v>0</v>
      </c>
      <c r="Q40" s="39">
        <v>0</v>
      </c>
      <c r="R40" s="8">
        <v>0</v>
      </c>
      <c r="S40" s="13">
        <v>0</v>
      </c>
      <c r="T40" s="8">
        <v>0</v>
      </c>
      <c r="U40" s="8">
        <v>0</v>
      </c>
      <c r="V40" s="39">
        <v>0</v>
      </c>
      <c r="W40" s="8">
        <v>0</v>
      </c>
      <c r="X40" s="39">
        <v>0</v>
      </c>
      <c r="Y40" s="8">
        <v>0</v>
      </c>
      <c r="Z40" s="8">
        <v>0</v>
      </c>
      <c r="AA40" s="6">
        <v>0</v>
      </c>
      <c r="AB40" s="39">
        <f t="shared" si="53"/>
        <v>0</v>
      </c>
      <c r="AC40" s="40">
        <v>0</v>
      </c>
      <c r="AD40" s="8">
        <v>0</v>
      </c>
      <c r="AE40" s="8">
        <v>0</v>
      </c>
      <c r="AF40" s="39">
        <f>AF41+AF59</f>
        <v>1.1020000000000001</v>
      </c>
      <c r="AG40" s="8">
        <v>0</v>
      </c>
      <c r="AH40" s="39">
        <f t="shared" si="54"/>
        <v>0</v>
      </c>
    </row>
    <row r="41" spans="1:34" s="67" customFormat="1" ht="69.75" customHeight="1" x14ac:dyDescent="0.25">
      <c r="A41" s="54" t="s">
        <v>282</v>
      </c>
      <c r="B41" s="41" t="s">
        <v>53</v>
      </c>
      <c r="C41" s="38" t="s">
        <v>98</v>
      </c>
      <c r="D41" s="34"/>
      <c r="E41" s="8">
        <v>0</v>
      </c>
      <c r="F41" s="8">
        <v>0</v>
      </c>
      <c r="G41" s="8">
        <v>0</v>
      </c>
      <c r="H41" s="8">
        <v>0</v>
      </c>
      <c r="I41" s="13">
        <v>0</v>
      </c>
      <c r="J41" s="8">
        <v>0</v>
      </c>
      <c r="K41" s="8">
        <v>0</v>
      </c>
      <c r="L41" s="6">
        <f t="shared" si="7"/>
        <v>0.90200000000000002</v>
      </c>
      <c r="M41" s="8">
        <v>0</v>
      </c>
      <c r="N41" s="75">
        <f t="shared" si="9"/>
        <v>0</v>
      </c>
      <c r="O41" s="8">
        <v>0</v>
      </c>
      <c r="P41" s="8">
        <v>0</v>
      </c>
      <c r="Q41" s="8">
        <f>Q42+Q43+Q44+Q45+Q46+Q47+Q48+Q50+Q49+Q51</f>
        <v>9.2999999999999999E-2</v>
      </c>
      <c r="R41" s="8">
        <v>0</v>
      </c>
      <c r="S41" s="13">
        <v>0</v>
      </c>
      <c r="T41" s="8">
        <v>0</v>
      </c>
      <c r="U41" s="8">
        <v>0</v>
      </c>
      <c r="V41" s="39">
        <f>V42+V43+V44+V45+V46+V47+V48+V50+V49</f>
        <v>0.39999999999999997</v>
      </c>
      <c r="W41" s="8">
        <v>0</v>
      </c>
      <c r="X41" s="39">
        <f t="shared" ref="X41" si="56">X62</f>
        <v>0</v>
      </c>
      <c r="Y41" s="8">
        <v>0</v>
      </c>
      <c r="Z41" s="8">
        <v>0</v>
      </c>
      <c r="AA41" s="8">
        <f>AA42+AA43+AA44+AA45+AA46+AA47+AA48+AA50+AA49+AA51</f>
        <v>8.6999999999999994E-2</v>
      </c>
      <c r="AB41" s="39">
        <f t="shared" si="53"/>
        <v>0</v>
      </c>
      <c r="AC41" s="40">
        <f t="shared" ref="AC41" si="57">AC42+AC43+AC44</f>
        <v>0</v>
      </c>
      <c r="AD41" s="8">
        <v>0</v>
      </c>
      <c r="AE41" s="8">
        <v>0</v>
      </c>
      <c r="AF41" s="8">
        <f>AF42+AF43+AF44+AF45+AF46+AF47+AF48+AF49+AF50+AF51+AF52+AF53+AF54+AF55+AF56+AF57+AF58</f>
        <v>0.32200000000000006</v>
      </c>
      <c r="AG41" s="8">
        <v>0</v>
      </c>
      <c r="AH41" s="8">
        <f t="shared" ref="AH41" si="58">AH42+AH43+AH44</f>
        <v>0</v>
      </c>
    </row>
    <row r="42" spans="1:34" s="2" customFormat="1" ht="78.75" x14ac:dyDescent="0.25">
      <c r="A42" s="54" t="s">
        <v>283</v>
      </c>
      <c r="B42" s="45" t="s">
        <v>243</v>
      </c>
      <c r="C42" s="46"/>
      <c r="D42" s="33"/>
      <c r="E42" s="16">
        <v>0</v>
      </c>
      <c r="F42" s="16">
        <v>0</v>
      </c>
      <c r="G42" s="16">
        <v>0</v>
      </c>
      <c r="H42" s="16">
        <v>0</v>
      </c>
      <c r="I42" s="17">
        <v>0</v>
      </c>
      <c r="J42" s="16">
        <v>0</v>
      </c>
      <c r="K42" s="16">
        <v>0</v>
      </c>
      <c r="L42" s="21">
        <f t="shared" si="7"/>
        <v>2.5000000000000001E-2</v>
      </c>
      <c r="M42" s="16">
        <v>0</v>
      </c>
      <c r="N42" s="83">
        <f t="shared" si="9"/>
        <v>0</v>
      </c>
      <c r="O42" s="16">
        <v>0</v>
      </c>
      <c r="P42" s="16">
        <v>0</v>
      </c>
      <c r="Q42" s="16">
        <v>2.5000000000000001E-2</v>
      </c>
      <c r="R42" s="16">
        <v>0</v>
      </c>
      <c r="S42" s="17">
        <v>0</v>
      </c>
      <c r="T42" s="16">
        <v>0</v>
      </c>
      <c r="U42" s="16">
        <v>0</v>
      </c>
      <c r="V42" s="47">
        <f t="shared" ref="V42:V43" si="59">V73</f>
        <v>0</v>
      </c>
      <c r="W42" s="16">
        <v>0</v>
      </c>
      <c r="X42" s="47">
        <f>X73</f>
        <v>0</v>
      </c>
      <c r="Y42" s="16">
        <v>0</v>
      </c>
      <c r="Z42" s="16">
        <v>0</v>
      </c>
      <c r="AA42" s="47">
        <f t="shared" ref="AA42:AA43" si="60">AA73</f>
        <v>0</v>
      </c>
      <c r="AB42" s="47">
        <f t="shared" ref="AB42:AB43" si="61">AB73</f>
        <v>0</v>
      </c>
      <c r="AC42" s="65">
        <v>0</v>
      </c>
      <c r="AD42" s="16">
        <v>0</v>
      </c>
      <c r="AE42" s="16">
        <v>0</v>
      </c>
      <c r="AF42" s="47">
        <f t="shared" ref="AF42:AF43" si="62">AF73</f>
        <v>0</v>
      </c>
      <c r="AG42" s="16">
        <v>0</v>
      </c>
      <c r="AH42" s="47">
        <f t="shared" ref="AH42:AH43" si="63">AH73</f>
        <v>0</v>
      </c>
    </row>
    <row r="43" spans="1:34" ht="94.5" x14ac:dyDescent="0.25">
      <c r="A43" s="54" t="s">
        <v>284</v>
      </c>
      <c r="B43" s="18" t="s">
        <v>260</v>
      </c>
      <c r="C43" s="46"/>
      <c r="D43" s="33"/>
      <c r="E43" s="16">
        <v>0</v>
      </c>
      <c r="F43" s="16">
        <v>0</v>
      </c>
      <c r="G43" s="16">
        <v>0</v>
      </c>
      <c r="H43" s="16">
        <v>0</v>
      </c>
      <c r="I43" s="17">
        <v>0</v>
      </c>
      <c r="J43" s="16">
        <v>0</v>
      </c>
      <c r="K43" s="16">
        <v>0</v>
      </c>
      <c r="L43" s="21">
        <f t="shared" si="7"/>
        <v>2.8000000000000001E-2</v>
      </c>
      <c r="M43" s="16">
        <v>0</v>
      </c>
      <c r="N43" s="83">
        <f t="shared" si="9"/>
        <v>0</v>
      </c>
      <c r="O43" s="16">
        <v>0</v>
      </c>
      <c r="P43" s="16">
        <v>0</v>
      </c>
      <c r="Q43" s="16">
        <v>2.8000000000000001E-2</v>
      </c>
      <c r="R43" s="16">
        <v>0</v>
      </c>
      <c r="S43" s="17">
        <v>0</v>
      </c>
      <c r="T43" s="16">
        <v>0</v>
      </c>
      <c r="U43" s="16">
        <v>0</v>
      </c>
      <c r="V43" s="47">
        <f t="shared" si="59"/>
        <v>0</v>
      </c>
      <c r="W43" s="16">
        <v>0</v>
      </c>
      <c r="X43" s="47">
        <f>X74</f>
        <v>0</v>
      </c>
      <c r="Y43" s="16">
        <v>0</v>
      </c>
      <c r="Z43" s="16">
        <v>0</v>
      </c>
      <c r="AA43" s="47">
        <f t="shared" si="60"/>
        <v>0</v>
      </c>
      <c r="AB43" s="47">
        <f t="shared" si="61"/>
        <v>0</v>
      </c>
      <c r="AC43" s="65">
        <v>0</v>
      </c>
      <c r="AD43" s="16">
        <v>0</v>
      </c>
      <c r="AE43" s="16">
        <v>0</v>
      </c>
      <c r="AF43" s="47">
        <f t="shared" si="62"/>
        <v>0</v>
      </c>
      <c r="AG43" s="16">
        <v>0</v>
      </c>
      <c r="AH43" s="47">
        <f t="shared" si="63"/>
        <v>0</v>
      </c>
    </row>
    <row r="44" spans="1:34" ht="126" x14ac:dyDescent="0.25">
      <c r="A44" s="54" t="s">
        <v>285</v>
      </c>
      <c r="B44" s="18" t="s">
        <v>281</v>
      </c>
      <c r="C44" s="46"/>
      <c r="D44" s="33"/>
      <c r="E44" s="16">
        <v>0</v>
      </c>
      <c r="F44" s="16">
        <v>0</v>
      </c>
      <c r="G44" s="16">
        <v>0</v>
      </c>
      <c r="H44" s="16">
        <v>0</v>
      </c>
      <c r="I44" s="17">
        <v>0</v>
      </c>
      <c r="J44" s="16">
        <v>0</v>
      </c>
      <c r="K44" s="16">
        <v>0</v>
      </c>
      <c r="L44" s="21">
        <f t="shared" si="7"/>
        <v>0.04</v>
      </c>
      <c r="M44" s="16">
        <v>0</v>
      </c>
      <c r="N44" s="83">
        <f t="shared" si="9"/>
        <v>0</v>
      </c>
      <c r="O44" s="16">
        <v>0</v>
      </c>
      <c r="P44" s="16">
        <v>0</v>
      </c>
      <c r="Q44" s="16">
        <v>0.04</v>
      </c>
      <c r="R44" s="16">
        <v>0</v>
      </c>
      <c r="S44" s="17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65">
        <v>0</v>
      </c>
      <c r="AD44" s="16">
        <v>0</v>
      </c>
      <c r="AE44" s="16">
        <v>0</v>
      </c>
      <c r="AF44" s="16">
        <v>0</v>
      </c>
      <c r="AG44" s="16">
        <v>0</v>
      </c>
      <c r="AH44" s="16">
        <v>0</v>
      </c>
    </row>
    <row r="45" spans="1:34" ht="110.25" x14ac:dyDescent="0.25">
      <c r="A45" s="54" t="s">
        <v>292</v>
      </c>
      <c r="B45" s="18" t="s">
        <v>297</v>
      </c>
      <c r="C45" s="46"/>
      <c r="D45" s="33"/>
      <c r="E45" s="16">
        <v>0</v>
      </c>
      <c r="F45" s="16">
        <v>0</v>
      </c>
      <c r="G45" s="16">
        <v>0</v>
      </c>
      <c r="H45" s="16">
        <v>0</v>
      </c>
      <c r="I45" s="17">
        <v>0</v>
      </c>
      <c r="J45" s="16">
        <v>0</v>
      </c>
      <c r="K45" s="16">
        <v>0</v>
      </c>
      <c r="L45" s="21">
        <f t="shared" si="7"/>
        <v>0.04</v>
      </c>
      <c r="M45" s="16">
        <v>0</v>
      </c>
      <c r="N45" s="83">
        <f t="shared" si="9"/>
        <v>0</v>
      </c>
      <c r="O45" s="16">
        <v>0</v>
      </c>
      <c r="P45" s="16">
        <v>0</v>
      </c>
      <c r="Q45" s="17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0.04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65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</row>
    <row r="46" spans="1:34" ht="110.25" x14ac:dyDescent="0.25">
      <c r="A46" s="54" t="s">
        <v>293</v>
      </c>
      <c r="B46" s="18" t="s">
        <v>295</v>
      </c>
      <c r="C46" s="46"/>
      <c r="D46" s="33"/>
      <c r="E46" s="16">
        <v>0</v>
      </c>
      <c r="F46" s="16">
        <v>0</v>
      </c>
      <c r="G46" s="16">
        <v>0</v>
      </c>
      <c r="H46" s="16">
        <v>0</v>
      </c>
      <c r="I46" s="17">
        <v>0</v>
      </c>
      <c r="J46" s="16">
        <v>0</v>
      </c>
      <c r="K46" s="16">
        <v>0</v>
      </c>
      <c r="L46" s="21">
        <f t="shared" si="7"/>
        <v>2.5000000000000001E-2</v>
      </c>
      <c r="M46" s="16">
        <v>0</v>
      </c>
      <c r="N46" s="83">
        <f t="shared" si="9"/>
        <v>0</v>
      </c>
      <c r="O46" s="16">
        <v>0</v>
      </c>
      <c r="P46" s="16">
        <v>0</v>
      </c>
      <c r="Q46" s="17">
        <v>0</v>
      </c>
      <c r="R46" s="16">
        <v>0</v>
      </c>
      <c r="S46" s="16">
        <v>0</v>
      </c>
      <c r="T46" s="16">
        <v>0</v>
      </c>
      <c r="U46" s="16">
        <v>0</v>
      </c>
      <c r="V46" s="16">
        <v>2.5000000000000001E-2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65">
        <v>0</v>
      </c>
      <c r="AD46" s="16">
        <v>0</v>
      </c>
      <c r="AE46" s="16">
        <v>0</v>
      </c>
      <c r="AF46" s="16">
        <v>0</v>
      </c>
      <c r="AG46" s="16">
        <v>0</v>
      </c>
      <c r="AH46" s="16">
        <v>0</v>
      </c>
    </row>
    <row r="47" spans="1:34" ht="110.25" x14ac:dyDescent="0.25">
      <c r="A47" s="54" t="s">
        <v>294</v>
      </c>
      <c r="B47" s="18" t="s">
        <v>296</v>
      </c>
      <c r="C47" s="46"/>
      <c r="D47" s="33"/>
      <c r="E47" s="16">
        <v>0</v>
      </c>
      <c r="F47" s="16">
        <v>0</v>
      </c>
      <c r="G47" s="16">
        <v>0</v>
      </c>
      <c r="H47" s="16">
        <v>0</v>
      </c>
      <c r="I47" s="17">
        <v>0</v>
      </c>
      <c r="J47" s="16">
        <v>0</v>
      </c>
      <c r="K47" s="16">
        <v>0</v>
      </c>
      <c r="L47" s="21">
        <f t="shared" si="7"/>
        <v>0.05</v>
      </c>
      <c r="M47" s="16">
        <v>0</v>
      </c>
      <c r="N47" s="83">
        <f t="shared" si="9"/>
        <v>0</v>
      </c>
      <c r="O47" s="16">
        <v>0</v>
      </c>
      <c r="P47" s="16">
        <v>0</v>
      </c>
      <c r="Q47" s="17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0.05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6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</row>
    <row r="48" spans="1:34" ht="126" x14ac:dyDescent="0.25">
      <c r="A48" s="54" t="s">
        <v>299</v>
      </c>
      <c r="B48" s="18" t="s">
        <v>298</v>
      </c>
      <c r="C48" s="46"/>
      <c r="D48" s="33"/>
      <c r="E48" s="16">
        <v>0</v>
      </c>
      <c r="F48" s="16">
        <v>0</v>
      </c>
      <c r="G48" s="16">
        <v>0</v>
      </c>
      <c r="H48" s="16">
        <v>0</v>
      </c>
      <c r="I48" s="17">
        <v>0</v>
      </c>
      <c r="J48" s="16">
        <v>0</v>
      </c>
      <c r="K48" s="16">
        <v>0</v>
      </c>
      <c r="L48" s="21">
        <f t="shared" si="7"/>
        <v>0.19500000000000001</v>
      </c>
      <c r="M48" s="16">
        <v>0</v>
      </c>
      <c r="N48" s="83">
        <f t="shared" si="9"/>
        <v>0</v>
      </c>
      <c r="O48" s="16">
        <v>0</v>
      </c>
      <c r="P48" s="16">
        <v>0</v>
      </c>
      <c r="Q48" s="17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0.19500000000000001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65">
        <v>0</v>
      </c>
      <c r="AD48" s="16">
        <v>0</v>
      </c>
      <c r="AE48" s="16">
        <v>0</v>
      </c>
      <c r="AF48" s="16">
        <v>0</v>
      </c>
      <c r="AG48" s="16">
        <v>0</v>
      </c>
      <c r="AH48" s="16">
        <v>0</v>
      </c>
    </row>
    <row r="49" spans="1:34" ht="110.25" x14ac:dyDescent="0.25">
      <c r="A49" s="54" t="s">
        <v>300</v>
      </c>
      <c r="B49" s="18" t="s">
        <v>302</v>
      </c>
      <c r="C49" s="46"/>
      <c r="D49" s="33"/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21">
        <f t="shared" si="7"/>
        <v>0.05</v>
      </c>
      <c r="M49" s="16">
        <v>0</v>
      </c>
      <c r="N49" s="83">
        <f t="shared" si="9"/>
        <v>0</v>
      </c>
      <c r="O49" s="16">
        <v>0</v>
      </c>
      <c r="P49" s="16">
        <v>0</v>
      </c>
      <c r="Q49" s="17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0.05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6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</row>
    <row r="50" spans="1:34" ht="126" x14ac:dyDescent="0.25">
      <c r="A50" s="54" t="s">
        <v>304</v>
      </c>
      <c r="B50" s="18" t="s">
        <v>301</v>
      </c>
      <c r="C50" s="46"/>
      <c r="D50" s="33"/>
      <c r="E50" s="16">
        <v>0</v>
      </c>
      <c r="F50" s="16">
        <v>0</v>
      </c>
      <c r="G50" s="16">
        <v>0</v>
      </c>
      <c r="H50" s="16">
        <v>0</v>
      </c>
      <c r="I50" s="17">
        <v>0</v>
      </c>
      <c r="J50" s="16">
        <v>0</v>
      </c>
      <c r="K50" s="16">
        <v>0</v>
      </c>
      <c r="L50" s="21">
        <f t="shared" si="7"/>
        <v>0.04</v>
      </c>
      <c r="M50" s="16">
        <v>0</v>
      </c>
      <c r="N50" s="83">
        <f t="shared" si="9"/>
        <v>0</v>
      </c>
      <c r="O50" s="16">
        <v>0</v>
      </c>
      <c r="P50" s="16">
        <v>0</v>
      </c>
      <c r="Q50" s="17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0.04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6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</row>
    <row r="51" spans="1:34" ht="94.5" x14ac:dyDescent="0.25">
      <c r="A51" s="54" t="s">
        <v>313</v>
      </c>
      <c r="B51" s="70" t="s">
        <v>317</v>
      </c>
      <c r="C51" s="46"/>
      <c r="D51" s="33"/>
      <c r="E51" s="16">
        <v>0</v>
      </c>
      <c r="F51" s="16">
        <v>0</v>
      </c>
      <c r="G51" s="16">
        <v>0</v>
      </c>
      <c r="H51" s="16">
        <v>0</v>
      </c>
      <c r="I51" s="17">
        <v>0</v>
      </c>
      <c r="J51" s="16">
        <v>0</v>
      </c>
      <c r="K51" s="16">
        <v>0</v>
      </c>
      <c r="L51" s="21">
        <f t="shared" si="7"/>
        <v>8.6999999999999994E-2</v>
      </c>
      <c r="M51" s="16">
        <v>0</v>
      </c>
      <c r="N51" s="83">
        <f t="shared" si="9"/>
        <v>0</v>
      </c>
      <c r="O51" s="16">
        <v>0</v>
      </c>
      <c r="P51" s="16">
        <v>0</v>
      </c>
      <c r="Q51" s="17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8.6999999999999994E-2</v>
      </c>
      <c r="AB51" s="16">
        <v>0</v>
      </c>
      <c r="AC51" s="65">
        <v>0</v>
      </c>
      <c r="AD51" s="16">
        <v>0</v>
      </c>
      <c r="AE51" s="16">
        <v>0</v>
      </c>
      <c r="AF51" s="16">
        <v>0</v>
      </c>
      <c r="AG51" s="16">
        <v>0</v>
      </c>
      <c r="AH51" s="16">
        <v>0</v>
      </c>
    </row>
    <row r="52" spans="1:34" ht="78.75" x14ac:dyDescent="0.25">
      <c r="A52" s="54" t="s">
        <v>338</v>
      </c>
      <c r="B52" s="70" t="s">
        <v>318</v>
      </c>
      <c r="C52" s="46"/>
      <c r="D52" s="33"/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21">
        <f t="shared" si="7"/>
        <v>8.3000000000000004E-2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8.3000000000000004E-2</v>
      </c>
      <c r="AG52" s="16">
        <v>0</v>
      </c>
      <c r="AH52" s="16">
        <v>0</v>
      </c>
    </row>
    <row r="53" spans="1:34" ht="78.75" x14ac:dyDescent="0.25">
      <c r="A53" s="54" t="s">
        <v>339</v>
      </c>
      <c r="B53" s="70" t="s">
        <v>319</v>
      </c>
      <c r="C53" s="46"/>
      <c r="D53" s="33"/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21">
        <f t="shared" si="7"/>
        <v>8.1000000000000003E-2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8.1000000000000003E-2</v>
      </c>
      <c r="AG53" s="16">
        <v>0</v>
      </c>
      <c r="AH53" s="16">
        <v>0</v>
      </c>
    </row>
    <row r="54" spans="1:34" ht="94.5" x14ac:dyDescent="0.25">
      <c r="A54" s="54" t="s">
        <v>340</v>
      </c>
      <c r="B54" s="70" t="s">
        <v>322</v>
      </c>
      <c r="C54" s="46"/>
      <c r="D54" s="33"/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21">
        <f t="shared" si="7"/>
        <v>8.6999999999999994E-2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8.6999999999999994E-2</v>
      </c>
      <c r="AG54" s="16">
        <v>0</v>
      </c>
      <c r="AH54" s="16">
        <v>0</v>
      </c>
    </row>
    <row r="55" spans="1:34" ht="78.75" x14ac:dyDescent="0.25">
      <c r="A55" s="54" t="s">
        <v>341</v>
      </c>
      <c r="B55" s="70" t="s">
        <v>323</v>
      </c>
      <c r="C55" s="46"/>
      <c r="D55" s="33"/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21">
        <f t="shared" si="7"/>
        <v>3.5000000000000003E-2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3.5000000000000003E-2</v>
      </c>
      <c r="AG55" s="16">
        <v>0</v>
      </c>
      <c r="AH55" s="16">
        <v>0</v>
      </c>
    </row>
    <row r="56" spans="1:34" ht="78.75" x14ac:dyDescent="0.25">
      <c r="A56" s="54" t="s">
        <v>342</v>
      </c>
      <c r="B56" s="70" t="s">
        <v>324</v>
      </c>
      <c r="C56" s="46"/>
      <c r="D56" s="33"/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21">
        <f t="shared" si="7"/>
        <v>2.1000000000000001E-2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v>2.1000000000000001E-2</v>
      </c>
      <c r="AG56" s="16">
        <v>0</v>
      </c>
      <c r="AH56" s="16">
        <v>0</v>
      </c>
    </row>
    <row r="57" spans="1:34" ht="110.25" x14ac:dyDescent="0.25">
      <c r="A57" s="54" t="s">
        <v>343</v>
      </c>
      <c r="B57" s="71" t="s">
        <v>327</v>
      </c>
      <c r="C57" s="46"/>
      <c r="D57" s="33"/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21">
        <f t="shared" si="7"/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</row>
    <row r="58" spans="1:34" ht="63" x14ac:dyDescent="0.25">
      <c r="A58" s="54" t="s">
        <v>344</v>
      </c>
      <c r="B58" s="70" t="s">
        <v>329</v>
      </c>
      <c r="C58" s="46"/>
      <c r="D58" s="33"/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21">
        <f t="shared" si="7"/>
        <v>1.4999999999999999E-2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1.4999999999999999E-2</v>
      </c>
      <c r="AG58" s="16">
        <v>0</v>
      </c>
      <c r="AH58" s="16">
        <v>0</v>
      </c>
    </row>
    <row r="59" spans="1:34" s="3" customFormat="1" ht="78.75" x14ac:dyDescent="0.25">
      <c r="A59" s="54" t="s">
        <v>286</v>
      </c>
      <c r="B59" s="41" t="s">
        <v>54</v>
      </c>
      <c r="C59" s="74" t="s">
        <v>330</v>
      </c>
      <c r="D59" s="34"/>
      <c r="E59" s="8">
        <v>0</v>
      </c>
      <c r="F59" s="8">
        <v>0</v>
      </c>
      <c r="G59" s="8">
        <v>0</v>
      </c>
      <c r="H59" s="8">
        <v>0</v>
      </c>
      <c r="I59" s="13">
        <v>0</v>
      </c>
      <c r="J59" s="8">
        <v>0</v>
      </c>
      <c r="K59" s="8">
        <v>0</v>
      </c>
      <c r="L59" s="6">
        <f t="shared" si="7"/>
        <v>1.9470000000000001</v>
      </c>
      <c r="M59" s="8">
        <v>0</v>
      </c>
      <c r="N59" s="75">
        <f t="shared" si="9"/>
        <v>0</v>
      </c>
      <c r="O59" s="8">
        <v>0</v>
      </c>
      <c r="P59" s="8">
        <v>0</v>
      </c>
      <c r="Q59" s="8">
        <f>Q60+Q61+Q62+Q63+Q65+Q66+Q67</f>
        <v>0.94700000000000006</v>
      </c>
      <c r="R59" s="8">
        <v>0</v>
      </c>
      <c r="S59" s="13">
        <v>0</v>
      </c>
      <c r="T59" s="8">
        <v>0</v>
      </c>
      <c r="U59" s="8">
        <v>0</v>
      </c>
      <c r="V59" s="39">
        <f>V63</f>
        <v>0.02</v>
      </c>
      <c r="W59" s="8">
        <v>0</v>
      </c>
      <c r="X59" s="39">
        <f t="shared" ref="X59" si="64">X75</f>
        <v>0</v>
      </c>
      <c r="Y59" s="8">
        <v>0</v>
      </c>
      <c r="Z59" s="8">
        <v>0</v>
      </c>
      <c r="AA59" s="8">
        <f>AA60+AA61+AA62+AA63+AA64+AA65+AA66+AA67</f>
        <v>0.19999999999999998</v>
      </c>
      <c r="AB59" s="39">
        <f t="shared" ref="AB59:AB62" si="65">AB75</f>
        <v>0</v>
      </c>
      <c r="AC59" s="40">
        <f>AC60+AC61+AC62+AC63+AC64+AC65+AC66+AC67</f>
        <v>0</v>
      </c>
      <c r="AD59" s="8">
        <v>0</v>
      </c>
      <c r="AE59" s="8">
        <v>0</v>
      </c>
      <c r="AF59" s="39">
        <f>AF60+AF61+AF62+AF63+AF64+AF65+AF66+AF67+AF68+AF69+AF70+AF71+AF72</f>
        <v>0.78</v>
      </c>
      <c r="AG59" s="8">
        <v>0</v>
      </c>
      <c r="AH59" s="39">
        <f t="shared" ref="AH59:AH62" si="66">AH75</f>
        <v>0</v>
      </c>
    </row>
    <row r="60" spans="1:34" ht="94.5" x14ac:dyDescent="0.25">
      <c r="A60" s="54" t="s">
        <v>287</v>
      </c>
      <c r="B60" s="45" t="s">
        <v>247</v>
      </c>
      <c r="C60" s="46"/>
      <c r="D60" s="33"/>
      <c r="E60" s="16">
        <v>0</v>
      </c>
      <c r="F60" s="16">
        <v>0</v>
      </c>
      <c r="G60" s="16">
        <v>0</v>
      </c>
      <c r="H60" s="16">
        <v>0</v>
      </c>
      <c r="I60" s="17">
        <v>0</v>
      </c>
      <c r="J60" s="16">
        <v>0</v>
      </c>
      <c r="K60" s="16">
        <v>0</v>
      </c>
      <c r="L60" s="21">
        <f t="shared" si="7"/>
        <v>0.14499999999999999</v>
      </c>
      <c r="M60" s="16">
        <v>0</v>
      </c>
      <c r="N60" s="83">
        <f t="shared" si="9"/>
        <v>0</v>
      </c>
      <c r="O60" s="16">
        <v>0</v>
      </c>
      <c r="P60" s="16">
        <v>0</v>
      </c>
      <c r="Q60" s="16">
        <v>0.14499999999999999</v>
      </c>
      <c r="R60" s="16">
        <v>0</v>
      </c>
      <c r="S60" s="17">
        <v>0</v>
      </c>
      <c r="T60" s="16">
        <v>0</v>
      </c>
      <c r="U60" s="16">
        <v>0</v>
      </c>
      <c r="V60" s="47">
        <v>0</v>
      </c>
      <c r="W60" s="16">
        <v>0</v>
      </c>
      <c r="X60" s="47">
        <v>0</v>
      </c>
      <c r="Y60" s="16">
        <v>0</v>
      </c>
      <c r="Z60" s="16">
        <v>0</v>
      </c>
      <c r="AA60" s="47">
        <v>0</v>
      </c>
      <c r="AB60" s="47">
        <f t="shared" si="65"/>
        <v>0</v>
      </c>
      <c r="AC60" s="65">
        <v>0</v>
      </c>
      <c r="AD60" s="16">
        <v>0</v>
      </c>
      <c r="AE60" s="16">
        <v>0</v>
      </c>
      <c r="AF60" s="47">
        <f t="shared" ref="AF60:AF62" si="67">AF76</f>
        <v>0</v>
      </c>
      <c r="AG60" s="16">
        <v>0</v>
      </c>
      <c r="AH60" s="47">
        <f t="shared" si="66"/>
        <v>0</v>
      </c>
    </row>
    <row r="61" spans="1:34" ht="89.25" customHeight="1" x14ac:dyDescent="0.25">
      <c r="A61" s="54" t="s">
        <v>288</v>
      </c>
      <c r="B61" s="45" t="s">
        <v>261</v>
      </c>
      <c r="C61" s="46"/>
      <c r="D61" s="33"/>
      <c r="E61" s="16">
        <v>0</v>
      </c>
      <c r="F61" s="16">
        <v>0</v>
      </c>
      <c r="G61" s="16">
        <v>0</v>
      </c>
      <c r="H61" s="16">
        <v>0</v>
      </c>
      <c r="I61" s="17">
        <v>0</v>
      </c>
      <c r="J61" s="16">
        <v>0</v>
      </c>
      <c r="K61" s="16">
        <v>0</v>
      </c>
      <c r="L61" s="21">
        <f t="shared" si="7"/>
        <v>0.05</v>
      </c>
      <c r="M61" s="16">
        <v>0</v>
      </c>
      <c r="N61" s="83">
        <f t="shared" si="9"/>
        <v>0</v>
      </c>
      <c r="O61" s="16">
        <v>0</v>
      </c>
      <c r="P61" s="16">
        <v>0</v>
      </c>
      <c r="Q61" s="16">
        <v>0.05</v>
      </c>
      <c r="R61" s="16">
        <v>0</v>
      </c>
      <c r="S61" s="17">
        <v>0</v>
      </c>
      <c r="T61" s="16">
        <v>0</v>
      </c>
      <c r="U61" s="16">
        <v>0</v>
      </c>
      <c r="V61" s="47">
        <f t="shared" ref="V61:V62" si="68">V77</f>
        <v>0</v>
      </c>
      <c r="W61" s="16">
        <v>0</v>
      </c>
      <c r="X61" s="65">
        <v>0</v>
      </c>
      <c r="Y61" s="16">
        <v>0</v>
      </c>
      <c r="Z61" s="16">
        <v>0</v>
      </c>
      <c r="AA61" s="47">
        <v>0</v>
      </c>
      <c r="AB61" s="47">
        <f t="shared" si="65"/>
        <v>0</v>
      </c>
      <c r="AC61" s="65">
        <v>0</v>
      </c>
      <c r="AD61" s="16">
        <v>0</v>
      </c>
      <c r="AE61" s="16">
        <v>0</v>
      </c>
      <c r="AF61" s="47">
        <f t="shared" si="67"/>
        <v>0</v>
      </c>
      <c r="AG61" s="16">
        <v>0</v>
      </c>
      <c r="AH61" s="47">
        <f t="shared" si="66"/>
        <v>0</v>
      </c>
    </row>
    <row r="62" spans="1:34" ht="78.75" x14ac:dyDescent="0.25">
      <c r="A62" s="54" t="s">
        <v>289</v>
      </c>
      <c r="B62" s="45" t="s">
        <v>248</v>
      </c>
      <c r="C62" s="46"/>
      <c r="D62" s="33"/>
      <c r="E62" s="16">
        <v>0</v>
      </c>
      <c r="F62" s="16">
        <v>0</v>
      </c>
      <c r="G62" s="16">
        <v>0</v>
      </c>
      <c r="H62" s="16">
        <v>0</v>
      </c>
      <c r="I62" s="17">
        <v>0</v>
      </c>
      <c r="J62" s="16">
        <v>0</v>
      </c>
      <c r="K62" s="16">
        <v>0</v>
      </c>
      <c r="L62" s="21">
        <f t="shared" si="7"/>
        <v>0.752</v>
      </c>
      <c r="M62" s="16">
        <v>0</v>
      </c>
      <c r="N62" s="83">
        <f t="shared" si="9"/>
        <v>0</v>
      </c>
      <c r="O62" s="16">
        <v>0</v>
      </c>
      <c r="P62" s="16">
        <v>0</v>
      </c>
      <c r="Q62" s="16">
        <v>0.752</v>
      </c>
      <c r="R62" s="16">
        <v>0</v>
      </c>
      <c r="S62" s="17">
        <v>0</v>
      </c>
      <c r="T62" s="16">
        <v>0</v>
      </c>
      <c r="U62" s="16">
        <v>0</v>
      </c>
      <c r="V62" s="47">
        <f t="shared" si="68"/>
        <v>0</v>
      </c>
      <c r="W62" s="16">
        <v>0</v>
      </c>
      <c r="X62" s="47">
        <f>X78</f>
        <v>0</v>
      </c>
      <c r="Y62" s="16">
        <v>0</v>
      </c>
      <c r="Z62" s="16">
        <v>0</v>
      </c>
      <c r="AA62" s="47">
        <v>0</v>
      </c>
      <c r="AB62" s="47">
        <f t="shared" si="65"/>
        <v>0</v>
      </c>
      <c r="AC62" s="65">
        <v>0</v>
      </c>
      <c r="AD62" s="16">
        <v>0</v>
      </c>
      <c r="AE62" s="16">
        <v>0</v>
      </c>
      <c r="AF62" s="47">
        <f t="shared" si="67"/>
        <v>0</v>
      </c>
      <c r="AG62" s="16">
        <v>0</v>
      </c>
      <c r="AH62" s="47">
        <f t="shared" si="66"/>
        <v>0</v>
      </c>
    </row>
    <row r="63" spans="1:34" ht="114" customHeight="1" x14ac:dyDescent="0.25">
      <c r="A63" s="54" t="s">
        <v>305</v>
      </c>
      <c r="B63" s="68" t="s">
        <v>303</v>
      </c>
      <c r="C63" s="46"/>
      <c r="D63" s="33"/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21">
        <f t="shared" si="7"/>
        <v>0.02</v>
      </c>
      <c r="M63" s="16">
        <v>0</v>
      </c>
      <c r="N63" s="83">
        <f t="shared" si="9"/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47">
        <v>0.02</v>
      </c>
      <c r="W63" s="16">
        <v>0</v>
      </c>
      <c r="X63" s="16">
        <v>0</v>
      </c>
      <c r="Y63" s="16">
        <v>0</v>
      </c>
      <c r="Z63" s="16">
        <v>0</v>
      </c>
      <c r="AA63" s="16">
        <v>0</v>
      </c>
      <c r="AB63" s="16">
        <v>0</v>
      </c>
      <c r="AC63" s="65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</row>
    <row r="64" spans="1:34" ht="110.25" x14ac:dyDescent="0.25">
      <c r="A64" s="54" t="s">
        <v>309</v>
      </c>
      <c r="B64" s="69" t="s">
        <v>306</v>
      </c>
      <c r="C64" s="46"/>
      <c r="D64" s="33"/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0.1</v>
      </c>
      <c r="K64" s="16">
        <v>0</v>
      </c>
      <c r="L64" s="21">
        <f t="shared" si="7"/>
        <v>0</v>
      </c>
      <c r="M64" s="16">
        <v>0</v>
      </c>
      <c r="N64" s="83">
        <f t="shared" si="9"/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0.1</v>
      </c>
      <c r="Z64" s="16">
        <v>0</v>
      </c>
      <c r="AA64" s="16">
        <v>0</v>
      </c>
      <c r="AB64" s="16">
        <v>0</v>
      </c>
      <c r="AC64" s="65">
        <v>0</v>
      </c>
      <c r="AD64" s="16">
        <v>0</v>
      </c>
      <c r="AE64" s="16">
        <v>0</v>
      </c>
      <c r="AF64" s="16">
        <v>0</v>
      </c>
      <c r="AG64" s="16">
        <v>0</v>
      </c>
      <c r="AH64" s="16">
        <v>0</v>
      </c>
    </row>
    <row r="65" spans="1:34" ht="94.5" x14ac:dyDescent="0.25">
      <c r="A65" s="54" t="s">
        <v>310</v>
      </c>
      <c r="B65" s="69" t="s">
        <v>307</v>
      </c>
      <c r="C65" s="46"/>
      <c r="D65" s="33"/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21">
        <f t="shared" si="7"/>
        <v>0.15</v>
      </c>
      <c r="M65" s="16">
        <v>0</v>
      </c>
      <c r="N65" s="83">
        <f t="shared" si="9"/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0.15</v>
      </c>
      <c r="AB65" s="16">
        <v>0</v>
      </c>
      <c r="AC65" s="65">
        <v>0</v>
      </c>
      <c r="AD65" s="16">
        <v>0</v>
      </c>
      <c r="AE65" s="16">
        <v>0</v>
      </c>
      <c r="AF65" s="16">
        <v>0</v>
      </c>
      <c r="AG65" s="16">
        <v>0</v>
      </c>
      <c r="AH65" s="16">
        <v>0</v>
      </c>
    </row>
    <row r="66" spans="1:34" ht="94.5" x14ac:dyDescent="0.25">
      <c r="A66" s="54" t="s">
        <v>311</v>
      </c>
      <c r="B66" s="69" t="s">
        <v>308</v>
      </c>
      <c r="C66" s="46"/>
      <c r="D66" s="33"/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21">
        <f t="shared" si="7"/>
        <v>0.02</v>
      </c>
      <c r="M66" s="16">
        <v>0</v>
      </c>
      <c r="N66" s="83">
        <f t="shared" si="9"/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6">
        <v>0</v>
      </c>
      <c r="AA66" s="16">
        <v>0.02</v>
      </c>
      <c r="AB66" s="16">
        <v>0</v>
      </c>
      <c r="AC66" s="65">
        <v>0</v>
      </c>
      <c r="AD66" s="16">
        <v>0</v>
      </c>
      <c r="AE66" s="16">
        <v>0</v>
      </c>
      <c r="AF66" s="16">
        <v>0</v>
      </c>
      <c r="AG66" s="16">
        <v>0</v>
      </c>
      <c r="AH66" s="16">
        <v>0</v>
      </c>
    </row>
    <row r="67" spans="1:34" ht="94.5" x14ac:dyDescent="0.25">
      <c r="A67" s="54" t="s">
        <v>312</v>
      </c>
      <c r="B67" s="69" t="s">
        <v>314</v>
      </c>
      <c r="C67" s="46"/>
      <c r="D67" s="33"/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21">
        <f t="shared" si="7"/>
        <v>0.03</v>
      </c>
      <c r="M67" s="16">
        <v>0</v>
      </c>
      <c r="N67" s="83">
        <f t="shared" si="9"/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6">
        <v>0</v>
      </c>
      <c r="AA67" s="16">
        <v>0.03</v>
      </c>
      <c r="AB67" s="16">
        <v>0</v>
      </c>
      <c r="AC67" s="65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</row>
    <row r="68" spans="1:34" ht="63" x14ac:dyDescent="0.25">
      <c r="A68" s="54" t="s">
        <v>333</v>
      </c>
      <c r="B68" s="72" t="s">
        <v>320</v>
      </c>
      <c r="C68" s="46"/>
      <c r="D68" s="33"/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21">
        <f t="shared" si="7"/>
        <v>0.20599999999999999</v>
      </c>
      <c r="M68" s="16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6">
        <v>0.20599999999999999</v>
      </c>
      <c r="AG68" s="16">
        <v>0</v>
      </c>
      <c r="AH68" s="16">
        <v>0</v>
      </c>
    </row>
    <row r="69" spans="1:34" ht="78.75" x14ac:dyDescent="0.25">
      <c r="A69" s="54" t="s">
        <v>334</v>
      </c>
      <c r="B69" s="70" t="s">
        <v>321</v>
      </c>
      <c r="C69" s="46"/>
      <c r="D69" s="33"/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21">
        <f t="shared" si="7"/>
        <v>0.27300000000000002</v>
      </c>
      <c r="M69" s="16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0</v>
      </c>
      <c r="AA69" s="16">
        <v>0</v>
      </c>
      <c r="AB69" s="16">
        <v>0</v>
      </c>
      <c r="AC69" s="16">
        <v>0</v>
      </c>
      <c r="AD69" s="16">
        <v>0</v>
      </c>
      <c r="AE69" s="16">
        <v>0</v>
      </c>
      <c r="AF69" s="16">
        <v>0.27300000000000002</v>
      </c>
      <c r="AG69" s="16">
        <v>0</v>
      </c>
      <c r="AH69" s="16">
        <v>0</v>
      </c>
    </row>
    <row r="70" spans="1:34" ht="63" x14ac:dyDescent="0.25">
      <c r="A70" s="54" t="s">
        <v>335</v>
      </c>
      <c r="B70" s="72" t="s">
        <v>325</v>
      </c>
      <c r="C70" s="46"/>
      <c r="D70" s="33"/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21">
        <f t="shared" si="7"/>
        <v>0.20599999999999999</v>
      </c>
      <c r="M70" s="16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0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6">
        <v>0.20599999999999999</v>
      </c>
      <c r="AG70" s="16">
        <v>0</v>
      </c>
      <c r="AH70" s="16">
        <v>0</v>
      </c>
    </row>
    <row r="71" spans="1:34" ht="78.75" x14ac:dyDescent="0.25">
      <c r="A71" s="54" t="s">
        <v>336</v>
      </c>
      <c r="B71" s="70" t="s">
        <v>326</v>
      </c>
      <c r="C71" s="46"/>
      <c r="D71" s="33"/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21">
        <f t="shared" si="7"/>
        <v>0.04</v>
      </c>
      <c r="M71" s="16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0</v>
      </c>
      <c r="AA71" s="16">
        <v>0</v>
      </c>
      <c r="AB71" s="16">
        <v>0</v>
      </c>
      <c r="AC71" s="16">
        <v>0</v>
      </c>
      <c r="AD71" s="16">
        <v>0</v>
      </c>
      <c r="AE71" s="16">
        <v>0</v>
      </c>
      <c r="AF71" s="16">
        <v>0.04</v>
      </c>
      <c r="AG71" s="16">
        <v>0</v>
      </c>
      <c r="AH71" s="16">
        <v>0</v>
      </c>
    </row>
    <row r="72" spans="1:34" ht="63" x14ac:dyDescent="0.25">
      <c r="A72" s="54" t="s">
        <v>337</v>
      </c>
      <c r="B72" s="70" t="s">
        <v>328</v>
      </c>
      <c r="C72" s="46"/>
      <c r="D72" s="33"/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21">
        <f t="shared" si="7"/>
        <v>5.5E-2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>
        <v>5.5E-2</v>
      </c>
      <c r="AG72" s="16">
        <v>0</v>
      </c>
      <c r="AH72" s="16">
        <v>0</v>
      </c>
    </row>
    <row r="73" spans="1:34" s="3" customFormat="1" ht="63" x14ac:dyDescent="0.25">
      <c r="A73" s="54" t="s">
        <v>140</v>
      </c>
      <c r="B73" s="14" t="s">
        <v>141</v>
      </c>
      <c r="C73" s="38" t="s">
        <v>98</v>
      </c>
      <c r="D73" s="34"/>
      <c r="E73" s="8">
        <v>0</v>
      </c>
      <c r="F73" s="8">
        <v>0</v>
      </c>
      <c r="G73" s="8">
        <v>0</v>
      </c>
      <c r="H73" s="8">
        <v>0</v>
      </c>
      <c r="I73" s="13">
        <v>0</v>
      </c>
      <c r="J73" s="8">
        <v>0</v>
      </c>
      <c r="K73" s="8">
        <v>0</v>
      </c>
      <c r="L73" s="6">
        <f t="shared" si="7"/>
        <v>0</v>
      </c>
      <c r="M73" s="8">
        <v>0</v>
      </c>
      <c r="N73" s="75">
        <f t="shared" si="9"/>
        <v>0</v>
      </c>
      <c r="O73" s="8">
        <v>0</v>
      </c>
      <c r="P73" s="8">
        <v>0</v>
      </c>
      <c r="Q73" s="8">
        <v>0</v>
      </c>
      <c r="R73" s="8">
        <v>0</v>
      </c>
      <c r="S73" s="13">
        <v>0</v>
      </c>
      <c r="T73" s="8">
        <v>0</v>
      </c>
      <c r="U73" s="8">
        <v>0</v>
      </c>
      <c r="V73" s="39">
        <f t="shared" ref="V73:V74" si="69">V79</f>
        <v>0</v>
      </c>
      <c r="W73" s="8">
        <v>0</v>
      </c>
      <c r="X73" s="39">
        <f t="shared" ref="X73:X74" si="70">X79</f>
        <v>0</v>
      </c>
      <c r="Y73" s="8">
        <v>0</v>
      </c>
      <c r="Z73" s="8">
        <v>0</v>
      </c>
      <c r="AA73" s="39">
        <f t="shared" ref="AA73:AA74" si="71">AA79</f>
        <v>0</v>
      </c>
      <c r="AB73" s="39">
        <f t="shared" ref="AB73:AB74" si="72">AB79</f>
        <v>0</v>
      </c>
      <c r="AC73" s="40">
        <v>0</v>
      </c>
      <c r="AD73" s="8">
        <v>0</v>
      </c>
      <c r="AE73" s="8">
        <v>0</v>
      </c>
      <c r="AF73" s="39">
        <f t="shared" ref="AF73:AF82" si="73">AF79</f>
        <v>0</v>
      </c>
      <c r="AG73" s="8">
        <v>0</v>
      </c>
      <c r="AH73" s="39">
        <f t="shared" ref="AH73:AH74" si="74">AH79</f>
        <v>0</v>
      </c>
    </row>
    <row r="74" spans="1:34" s="3" customFormat="1" ht="126" x14ac:dyDescent="0.25">
      <c r="A74" s="54" t="s">
        <v>142</v>
      </c>
      <c r="B74" s="19" t="s">
        <v>143</v>
      </c>
      <c r="C74" s="38" t="s">
        <v>98</v>
      </c>
      <c r="D74" s="34"/>
      <c r="E74" s="8">
        <v>0</v>
      </c>
      <c r="F74" s="8">
        <v>0</v>
      </c>
      <c r="G74" s="8">
        <v>0</v>
      </c>
      <c r="H74" s="8">
        <v>0</v>
      </c>
      <c r="I74" s="13">
        <v>0</v>
      </c>
      <c r="J74" s="8">
        <v>0</v>
      </c>
      <c r="K74" s="8">
        <v>0</v>
      </c>
      <c r="L74" s="6">
        <f t="shared" si="7"/>
        <v>0</v>
      </c>
      <c r="M74" s="8">
        <v>0</v>
      </c>
      <c r="N74" s="75">
        <f t="shared" si="9"/>
        <v>0</v>
      </c>
      <c r="O74" s="8">
        <v>0</v>
      </c>
      <c r="P74" s="8">
        <v>0</v>
      </c>
      <c r="Q74" s="8">
        <v>0</v>
      </c>
      <c r="R74" s="8">
        <v>0</v>
      </c>
      <c r="S74" s="13">
        <v>0</v>
      </c>
      <c r="T74" s="8">
        <v>0</v>
      </c>
      <c r="U74" s="8">
        <v>0</v>
      </c>
      <c r="V74" s="39">
        <f t="shared" si="69"/>
        <v>0</v>
      </c>
      <c r="W74" s="8">
        <v>0</v>
      </c>
      <c r="X74" s="39">
        <f t="shared" si="70"/>
        <v>0</v>
      </c>
      <c r="Y74" s="8">
        <v>0</v>
      </c>
      <c r="Z74" s="8">
        <v>0</v>
      </c>
      <c r="AA74" s="39">
        <f t="shared" si="71"/>
        <v>0</v>
      </c>
      <c r="AB74" s="39">
        <f t="shared" si="72"/>
        <v>0</v>
      </c>
      <c r="AC74" s="40">
        <v>0</v>
      </c>
      <c r="AD74" s="8">
        <v>0</v>
      </c>
      <c r="AE74" s="8">
        <v>0</v>
      </c>
      <c r="AF74" s="39">
        <f t="shared" si="73"/>
        <v>0</v>
      </c>
      <c r="AG74" s="8">
        <v>0</v>
      </c>
      <c r="AH74" s="39">
        <f t="shared" si="74"/>
        <v>0</v>
      </c>
    </row>
    <row r="75" spans="1:34" s="3" customFormat="1" ht="126" x14ac:dyDescent="0.25">
      <c r="A75" s="54" t="s">
        <v>144</v>
      </c>
      <c r="B75" s="19" t="s">
        <v>145</v>
      </c>
      <c r="C75" s="38" t="s">
        <v>98</v>
      </c>
      <c r="D75" s="34"/>
      <c r="E75" s="8">
        <v>0</v>
      </c>
      <c r="F75" s="8">
        <v>0</v>
      </c>
      <c r="G75" s="8">
        <v>0</v>
      </c>
      <c r="H75" s="8">
        <v>0</v>
      </c>
      <c r="I75" s="13">
        <v>0</v>
      </c>
      <c r="J75" s="8">
        <v>0</v>
      </c>
      <c r="K75" s="8">
        <v>0</v>
      </c>
      <c r="L75" s="6">
        <f t="shared" si="7"/>
        <v>0</v>
      </c>
      <c r="M75" s="8">
        <v>0</v>
      </c>
      <c r="N75" s="75">
        <f t="shared" si="9"/>
        <v>0</v>
      </c>
      <c r="O75" s="8">
        <v>0</v>
      </c>
      <c r="P75" s="8">
        <v>0</v>
      </c>
      <c r="Q75" s="8">
        <v>0</v>
      </c>
      <c r="R75" s="8">
        <v>0</v>
      </c>
      <c r="S75" s="13">
        <v>0</v>
      </c>
      <c r="T75" s="8">
        <v>0</v>
      </c>
      <c r="U75" s="8">
        <v>0</v>
      </c>
      <c r="V75" s="39">
        <f>V82</f>
        <v>0</v>
      </c>
      <c r="W75" s="8">
        <v>0</v>
      </c>
      <c r="X75" s="39">
        <f>X82</f>
        <v>0</v>
      </c>
      <c r="Y75" s="8">
        <v>0</v>
      </c>
      <c r="Z75" s="8">
        <v>0</v>
      </c>
      <c r="AA75" s="39">
        <f>AA82</f>
        <v>0</v>
      </c>
      <c r="AB75" s="39">
        <f>AB82</f>
        <v>0</v>
      </c>
      <c r="AC75" s="40">
        <v>0</v>
      </c>
      <c r="AD75" s="8">
        <v>0</v>
      </c>
      <c r="AE75" s="8">
        <v>0</v>
      </c>
      <c r="AF75" s="39">
        <f t="shared" ref="AF75:AF80" si="75">AF82</f>
        <v>0</v>
      </c>
      <c r="AG75" s="8">
        <v>0</v>
      </c>
      <c r="AH75" s="39">
        <f>AH82</f>
        <v>0</v>
      </c>
    </row>
    <row r="76" spans="1:34" s="3" customFormat="1" ht="126" x14ac:dyDescent="0.25">
      <c r="A76" s="54" t="s">
        <v>146</v>
      </c>
      <c r="B76" s="19" t="s">
        <v>147</v>
      </c>
      <c r="C76" s="38" t="s">
        <v>98</v>
      </c>
      <c r="D76" s="34"/>
      <c r="E76" s="8">
        <v>0</v>
      </c>
      <c r="F76" s="8">
        <v>0</v>
      </c>
      <c r="G76" s="8">
        <f>G77+G78</f>
        <v>0.54</v>
      </c>
      <c r="H76" s="8">
        <v>0</v>
      </c>
      <c r="I76" s="13">
        <v>0</v>
      </c>
      <c r="J76" s="8">
        <v>0</v>
      </c>
      <c r="K76" s="8">
        <v>0</v>
      </c>
      <c r="L76" s="6">
        <f t="shared" si="7"/>
        <v>0.46</v>
      </c>
      <c r="M76" s="8">
        <v>0</v>
      </c>
      <c r="N76" s="75">
        <f t="shared" si="9"/>
        <v>0</v>
      </c>
      <c r="O76" s="8">
        <v>0</v>
      </c>
      <c r="P76" s="8">
        <v>0</v>
      </c>
      <c r="Q76" s="8">
        <v>0</v>
      </c>
      <c r="R76" s="8">
        <v>0</v>
      </c>
      <c r="S76" s="13">
        <v>0</v>
      </c>
      <c r="T76" s="8">
        <v>0</v>
      </c>
      <c r="U76" s="8">
        <v>0</v>
      </c>
      <c r="V76" s="39">
        <f>V77+V78</f>
        <v>0</v>
      </c>
      <c r="W76" s="8">
        <v>0</v>
      </c>
      <c r="X76" s="39">
        <f>X83</f>
        <v>0</v>
      </c>
      <c r="Y76" s="8">
        <v>0</v>
      </c>
      <c r="Z76" s="8">
        <v>0</v>
      </c>
      <c r="AA76" s="8">
        <f>AA77+AA78+AA79+AA80</f>
        <v>0.46</v>
      </c>
      <c r="AB76" s="39">
        <f>AB83</f>
        <v>0</v>
      </c>
      <c r="AC76" s="40">
        <v>0</v>
      </c>
      <c r="AD76" s="8">
        <v>0</v>
      </c>
      <c r="AE76" s="8">
        <v>0</v>
      </c>
      <c r="AF76" s="39">
        <f t="shared" si="75"/>
        <v>0</v>
      </c>
      <c r="AG76" s="8">
        <v>0</v>
      </c>
      <c r="AH76" s="39">
        <v>0</v>
      </c>
    </row>
    <row r="77" spans="1:34" ht="126" customHeight="1" x14ac:dyDescent="0.25">
      <c r="A77" s="55" t="s">
        <v>148</v>
      </c>
      <c r="B77" s="20" t="s">
        <v>149</v>
      </c>
      <c r="C77" s="46" t="s">
        <v>195</v>
      </c>
      <c r="D77" s="33"/>
      <c r="E77" s="16">
        <v>0</v>
      </c>
      <c r="F77" s="16">
        <v>0</v>
      </c>
      <c r="G77" s="64">
        <v>0.3</v>
      </c>
      <c r="H77" s="16">
        <v>0</v>
      </c>
      <c r="I77" s="17">
        <v>0</v>
      </c>
      <c r="J77" s="16">
        <v>0</v>
      </c>
      <c r="K77" s="16">
        <v>0</v>
      </c>
      <c r="L77" s="21">
        <f t="shared" si="7"/>
        <v>0.187</v>
      </c>
      <c r="M77" s="16">
        <v>0</v>
      </c>
      <c r="N77" s="83">
        <f t="shared" si="9"/>
        <v>0</v>
      </c>
      <c r="O77" s="16">
        <v>0</v>
      </c>
      <c r="P77" s="16">
        <v>0</v>
      </c>
      <c r="Q77" s="16">
        <v>0</v>
      </c>
      <c r="R77" s="16">
        <v>0</v>
      </c>
      <c r="S77" s="17">
        <v>0</v>
      </c>
      <c r="T77" s="16">
        <v>0</v>
      </c>
      <c r="U77" s="16">
        <v>0</v>
      </c>
      <c r="V77" s="47">
        <v>0</v>
      </c>
      <c r="W77" s="16">
        <v>0</v>
      </c>
      <c r="X77" s="47">
        <v>0</v>
      </c>
      <c r="Y77" s="16">
        <v>0</v>
      </c>
      <c r="Z77" s="16">
        <v>0</v>
      </c>
      <c r="AA77" s="16">
        <v>0.187</v>
      </c>
      <c r="AB77" s="47">
        <f>AB84</f>
        <v>0</v>
      </c>
      <c r="AC77" s="65">
        <v>0</v>
      </c>
      <c r="AD77" s="16">
        <v>0</v>
      </c>
      <c r="AE77" s="16">
        <v>0</v>
      </c>
      <c r="AF77" s="47">
        <f t="shared" si="75"/>
        <v>0</v>
      </c>
      <c r="AG77" s="16">
        <v>0</v>
      </c>
      <c r="AH77" s="47">
        <f>AH84</f>
        <v>0</v>
      </c>
    </row>
    <row r="78" spans="1:34" ht="110.25" x14ac:dyDescent="0.25">
      <c r="A78" s="55" t="s">
        <v>150</v>
      </c>
      <c r="B78" s="20" t="s">
        <v>151</v>
      </c>
      <c r="C78" s="46" t="s">
        <v>196</v>
      </c>
      <c r="D78" s="33"/>
      <c r="E78" s="16">
        <v>0</v>
      </c>
      <c r="F78" s="16">
        <v>0</v>
      </c>
      <c r="G78" s="64">
        <v>0.24</v>
      </c>
      <c r="H78" s="16">
        <v>0</v>
      </c>
      <c r="I78" s="17">
        <v>0</v>
      </c>
      <c r="J78" s="16">
        <v>0</v>
      </c>
      <c r="K78" s="16">
        <v>0</v>
      </c>
      <c r="L78" s="21">
        <f t="shared" si="7"/>
        <v>0.27300000000000002</v>
      </c>
      <c r="M78" s="16">
        <v>0</v>
      </c>
      <c r="N78" s="83">
        <f t="shared" si="9"/>
        <v>0</v>
      </c>
      <c r="O78" s="15">
        <f t="shared" ref="O78:W78" si="76">O79+O80+O82+O83+O84+O85+O86+O87+O90+O91+O92+O93+O94+O89+O88</f>
        <v>0</v>
      </c>
      <c r="P78" s="15">
        <f t="shared" si="76"/>
        <v>0</v>
      </c>
      <c r="Q78" s="16">
        <v>0</v>
      </c>
      <c r="R78" s="15">
        <f t="shared" si="76"/>
        <v>0</v>
      </c>
      <c r="S78" s="17">
        <v>0</v>
      </c>
      <c r="T78" s="15">
        <f t="shared" si="76"/>
        <v>0</v>
      </c>
      <c r="U78" s="15">
        <f t="shared" si="76"/>
        <v>0</v>
      </c>
      <c r="V78" s="47">
        <v>0</v>
      </c>
      <c r="W78" s="15">
        <f t="shared" si="76"/>
        <v>0</v>
      </c>
      <c r="X78" s="47">
        <f>X85</f>
        <v>0</v>
      </c>
      <c r="Y78" s="16">
        <v>0</v>
      </c>
      <c r="Z78" s="16">
        <v>0</v>
      </c>
      <c r="AA78" s="16">
        <v>0.27300000000000002</v>
      </c>
      <c r="AB78" s="47">
        <f>AB85</f>
        <v>0</v>
      </c>
      <c r="AC78" s="65">
        <v>0</v>
      </c>
      <c r="AD78" s="16">
        <v>0</v>
      </c>
      <c r="AE78" s="16">
        <v>0</v>
      </c>
      <c r="AF78" s="47">
        <f t="shared" si="75"/>
        <v>0</v>
      </c>
      <c r="AG78" s="16">
        <v>0</v>
      </c>
      <c r="AH78" s="47">
        <f>AH85</f>
        <v>0</v>
      </c>
    </row>
    <row r="79" spans="1:34" ht="94.5" x14ac:dyDescent="0.25">
      <c r="A79" s="55" t="s">
        <v>244</v>
      </c>
      <c r="B79" s="20" t="s">
        <v>152</v>
      </c>
      <c r="C79" s="46" t="s">
        <v>197</v>
      </c>
      <c r="D79" s="33"/>
      <c r="E79" s="16">
        <v>0</v>
      </c>
      <c r="F79" s="16">
        <v>0</v>
      </c>
      <c r="G79" s="16">
        <v>0</v>
      </c>
      <c r="H79" s="16">
        <v>0</v>
      </c>
      <c r="I79" s="17">
        <v>0</v>
      </c>
      <c r="J79" s="16">
        <v>0</v>
      </c>
      <c r="K79" s="16">
        <v>0</v>
      </c>
      <c r="L79" s="21">
        <f t="shared" si="7"/>
        <v>0</v>
      </c>
      <c r="M79" s="16">
        <v>0</v>
      </c>
      <c r="N79" s="83">
        <f t="shared" si="9"/>
        <v>0</v>
      </c>
      <c r="O79" s="16">
        <v>0</v>
      </c>
      <c r="P79" s="16">
        <v>0</v>
      </c>
      <c r="Q79" s="16">
        <v>0</v>
      </c>
      <c r="R79" s="16">
        <v>0</v>
      </c>
      <c r="S79" s="17">
        <v>0</v>
      </c>
      <c r="T79" s="16">
        <v>0</v>
      </c>
      <c r="U79" s="16">
        <v>0</v>
      </c>
      <c r="V79" s="47">
        <f>V86</f>
        <v>0</v>
      </c>
      <c r="W79" s="16">
        <v>0</v>
      </c>
      <c r="X79" s="47">
        <f>X86</f>
        <v>0</v>
      </c>
      <c r="Y79" s="16">
        <v>0</v>
      </c>
      <c r="Z79" s="16">
        <v>0</v>
      </c>
      <c r="AA79" s="47">
        <f>AA86</f>
        <v>0</v>
      </c>
      <c r="AB79" s="47">
        <f>AB86</f>
        <v>0</v>
      </c>
      <c r="AC79" s="65">
        <v>0</v>
      </c>
      <c r="AD79" s="16">
        <v>0</v>
      </c>
      <c r="AE79" s="16">
        <v>0</v>
      </c>
      <c r="AF79" s="47">
        <f t="shared" si="75"/>
        <v>0</v>
      </c>
      <c r="AG79" s="16">
        <v>0</v>
      </c>
      <c r="AH79" s="47">
        <f>AH86</f>
        <v>0</v>
      </c>
    </row>
    <row r="80" spans="1:34" ht="78.75" x14ac:dyDescent="0.25">
      <c r="A80" s="55" t="s">
        <v>245</v>
      </c>
      <c r="B80" s="20" t="s">
        <v>246</v>
      </c>
      <c r="C80" s="46" t="s">
        <v>198</v>
      </c>
      <c r="D80" s="33"/>
      <c r="E80" s="16">
        <v>0</v>
      </c>
      <c r="F80" s="16">
        <v>0</v>
      </c>
      <c r="G80" s="16">
        <v>0</v>
      </c>
      <c r="H80" s="16">
        <v>0</v>
      </c>
      <c r="I80" s="17">
        <v>0</v>
      </c>
      <c r="J80" s="16">
        <v>0</v>
      </c>
      <c r="K80" s="16">
        <v>0</v>
      </c>
      <c r="L80" s="21">
        <f t="shared" si="7"/>
        <v>0</v>
      </c>
      <c r="M80" s="16">
        <v>0</v>
      </c>
      <c r="N80" s="83">
        <f t="shared" si="9"/>
        <v>0</v>
      </c>
      <c r="O80" s="16">
        <v>0</v>
      </c>
      <c r="P80" s="16">
        <v>0</v>
      </c>
      <c r="Q80" s="16">
        <v>0</v>
      </c>
      <c r="R80" s="16">
        <v>0</v>
      </c>
      <c r="S80" s="17">
        <v>0</v>
      </c>
      <c r="T80" s="16">
        <v>0</v>
      </c>
      <c r="U80" s="16">
        <v>0</v>
      </c>
      <c r="V80" s="47">
        <f>V87</f>
        <v>0</v>
      </c>
      <c r="W80" s="16">
        <v>0</v>
      </c>
      <c r="X80" s="47">
        <f>X87</f>
        <v>0</v>
      </c>
      <c r="Y80" s="16">
        <v>0</v>
      </c>
      <c r="Z80" s="16">
        <v>0</v>
      </c>
      <c r="AA80" s="47">
        <f>AA87</f>
        <v>0</v>
      </c>
      <c r="AB80" s="47">
        <f>AB87</f>
        <v>0</v>
      </c>
      <c r="AC80" s="65">
        <v>0</v>
      </c>
      <c r="AD80" s="16">
        <v>0</v>
      </c>
      <c r="AE80" s="16">
        <v>0</v>
      </c>
      <c r="AF80" s="47">
        <f t="shared" si="75"/>
        <v>0</v>
      </c>
      <c r="AG80" s="16">
        <v>0</v>
      </c>
      <c r="AH80" s="47">
        <f>AH87</f>
        <v>0</v>
      </c>
    </row>
    <row r="81" spans="1:34" ht="47.25" x14ac:dyDescent="0.25">
      <c r="A81" s="55" t="s">
        <v>332</v>
      </c>
      <c r="B81" s="20" t="s">
        <v>331</v>
      </c>
      <c r="C81" s="46"/>
      <c r="D81" s="33"/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0</v>
      </c>
      <c r="Y81" s="16">
        <v>0</v>
      </c>
      <c r="Z81" s="16">
        <v>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6">
        <v>0</v>
      </c>
      <c r="AG81" s="16">
        <v>0</v>
      </c>
      <c r="AH81" s="16">
        <v>0</v>
      </c>
    </row>
    <row r="82" spans="1:34" s="3" customFormat="1" ht="83.25" customHeight="1" x14ac:dyDescent="0.25">
      <c r="A82" s="54" t="s">
        <v>33</v>
      </c>
      <c r="B82" s="19" t="s">
        <v>153</v>
      </c>
      <c r="C82" s="38" t="s">
        <v>98</v>
      </c>
      <c r="D82" s="34"/>
      <c r="E82" s="8">
        <v>0</v>
      </c>
      <c r="F82" s="8">
        <v>0</v>
      </c>
      <c r="G82" s="8">
        <v>0</v>
      </c>
      <c r="H82" s="8">
        <v>0</v>
      </c>
      <c r="I82" s="13">
        <v>0</v>
      </c>
      <c r="J82" s="8">
        <v>0</v>
      </c>
      <c r="K82" s="8">
        <v>0</v>
      </c>
      <c r="L82" s="6">
        <f t="shared" si="7"/>
        <v>0</v>
      </c>
      <c r="M82" s="8">
        <v>0</v>
      </c>
      <c r="N82" s="75">
        <f t="shared" si="9"/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39">
        <f t="shared" ref="V82" si="77">V88</f>
        <v>0</v>
      </c>
      <c r="W82" s="8">
        <v>0</v>
      </c>
      <c r="X82" s="39">
        <f t="shared" ref="X82" si="78">X88</f>
        <v>0</v>
      </c>
      <c r="Y82" s="8">
        <v>0</v>
      </c>
      <c r="Z82" s="8">
        <v>0</v>
      </c>
      <c r="AA82" s="39">
        <f t="shared" ref="AA82:AA83" si="79">AA88</f>
        <v>0</v>
      </c>
      <c r="AB82" s="39">
        <f t="shared" ref="AB82:AC84" si="80">AB88</f>
        <v>0</v>
      </c>
      <c r="AC82" s="40">
        <v>0</v>
      </c>
      <c r="AD82" s="8">
        <v>0</v>
      </c>
      <c r="AE82" s="8">
        <v>0</v>
      </c>
      <c r="AF82" s="39">
        <f t="shared" si="73"/>
        <v>0</v>
      </c>
      <c r="AG82" s="8">
        <v>0</v>
      </c>
      <c r="AH82" s="39">
        <f t="shared" ref="AH82" si="81">AH88</f>
        <v>0</v>
      </c>
    </row>
    <row r="83" spans="1:34" s="3" customFormat="1" ht="99" customHeight="1" x14ac:dyDescent="0.25">
      <c r="A83" s="54" t="s">
        <v>34</v>
      </c>
      <c r="B83" s="19" t="s">
        <v>55</v>
      </c>
      <c r="C83" s="38" t="s">
        <v>98</v>
      </c>
      <c r="D83" s="34"/>
      <c r="E83" s="8">
        <v>0</v>
      </c>
      <c r="F83" s="8">
        <v>0</v>
      </c>
      <c r="G83" s="8">
        <v>0</v>
      </c>
      <c r="H83" s="8">
        <v>0</v>
      </c>
      <c r="I83" s="13">
        <v>0</v>
      </c>
      <c r="J83" s="8">
        <v>0</v>
      </c>
      <c r="K83" s="8">
        <v>0</v>
      </c>
      <c r="L83" s="6">
        <f t="shared" si="7"/>
        <v>5.6190000000000007</v>
      </c>
      <c r="M83" s="8">
        <v>0</v>
      </c>
      <c r="N83" s="75">
        <f t="shared" si="9"/>
        <v>530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39">
        <v>0</v>
      </c>
      <c r="W83" s="8">
        <v>0</v>
      </c>
      <c r="X83" s="39">
        <v>0</v>
      </c>
      <c r="Y83" s="8">
        <v>0</v>
      </c>
      <c r="Z83" s="8">
        <v>0</v>
      </c>
      <c r="AA83" s="39">
        <f t="shared" si="79"/>
        <v>5.6190000000000007</v>
      </c>
      <c r="AB83" s="39">
        <f t="shared" si="80"/>
        <v>0</v>
      </c>
      <c r="AC83" s="40">
        <f t="shared" si="80"/>
        <v>530</v>
      </c>
      <c r="AD83" s="8">
        <v>0</v>
      </c>
      <c r="AE83" s="8">
        <v>0</v>
      </c>
      <c r="AF83" s="39">
        <v>0</v>
      </c>
      <c r="AG83" s="8">
        <v>0</v>
      </c>
      <c r="AH83" s="39">
        <v>0</v>
      </c>
    </row>
    <row r="84" spans="1:34" s="3" customFormat="1" ht="56.25" customHeight="1" x14ac:dyDescent="0.25">
      <c r="A84" s="54" t="s">
        <v>35</v>
      </c>
      <c r="B84" s="19" t="s">
        <v>154</v>
      </c>
      <c r="C84" s="38" t="s">
        <v>98</v>
      </c>
      <c r="D84" s="34"/>
      <c r="E84" s="8">
        <v>0</v>
      </c>
      <c r="F84" s="8">
        <v>0</v>
      </c>
      <c r="G84" s="8">
        <v>0</v>
      </c>
      <c r="H84" s="8">
        <v>0</v>
      </c>
      <c r="I84" s="13">
        <v>0</v>
      </c>
      <c r="J84" s="8">
        <v>0</v>
      </c>
      <c r="K84" s="8">
        <v>0</v>
      </c>
      <c r="L84" s="6">
        <f t="shared" si="7"/>
        <v>0</v>
      </c>
      <c r="M84" s="8">
        <v>0</v>
      </c>
      <c r="N84" s="75">
        <f t="shared" si="9"/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39">
        <v>0</v>
      </c>
      <c r="W84" s="8">
        <v>0</v>
      </c>
      <c r="X84" s="40">
        <v>0</v>
      </c>
      <c r="Y84" s="8">
        <v>0</v>
      </c>
      <c r="Z84" s="8">
        <v>0</v>
      </c>
      <c r="AA84" s="39">
        <v>0</v>
      </c>
      <c r="AB84" s="39">
        <f t="shared" si="80"/>
        <v>0</v>
      </c>
      <c r="AC84" s="40">
        <v>0</v>
      </c>
      <c r="AD84" s="8">
        <v>0</v>
      </c>
      <c r="AE84" s="8">
        <v>0</v>
      </c>
      <c r="AF84" s="39">
        <v>0</v>
      </c>
      <c r="AG84" s="8">
        <v>0</v>
      </c>
      <c r="AH84" s="39">
        <v>0</v>
      </c>
    </row>
    <row r="85" spans="1:34" s="3" customFormat="1" ht="94.5" x14ac:dyDescent="0.25">
      <c r="A85" s="54" t="s">
        <v>36</v>
      </c>
      <c r="B85" s="19" t="s">
        <v>155</v>
      </c>
      <c r="C85" s="38" t="s">
        <v>98</v>
      </c>
      <c r="D85" s="34"/>
      <c r="E85" s="8">
        <v>0</v>
      </c>
      <c r="F85" s="8">
        <v>0</v>
      </c>
      <c r="G85" s="8">
        <v>0</v>
      </c>
      <c r="H85" s="8">
        <v>0</v>
      </c>
      <c r="I85" s="13">
        <v>0</v>
      </c>
      <c r="J85" s="8">
        <v>0</v>
      </c>
      <c r="K85" s="8">
        <v>0</v>
      </c>
      <c r="L85" s="6">
        <f t="shared" si="7"/>
        <v>0</v>
      </c>
      <c r="M85" s="8">
        <v>0</v>
      </c>
      <c r="N85" s="75">
        <f t="shared" si="9"/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39">
        <f t="shared" ref="V85:V88" si="82">V91</f>
        <v>0</v>
      </c>
      <c r="W85" s="8">
        <v>0</v>
      </c>
      <c r="X85" s="39">
        <f t="shared" ref="X85:X88" si="83">X91</f>
        <v>0</v>
      </c>
      <c r="Y85" s="8">
        <v>0</v>
      </c>
      <c r="Z85" s="8">
        <v>0</v>
      </c>
      <c r="AA85" s="39">
        <f t="shared" ref="AA85:AA86" si="84">AA91</f>
        <v>0</v>
      </c>
      <c r="AB85" s="39">
        <f t="shared" ref="AB85:AB100" si="85">AB91</f>
        <v>0</v>
      </c>
      <c r="AC85" s="40">
        <v>0</v>
      </c>
      <c r="AD85" s="8">
        <v>0</v>
      </c>
      <c r="AE85" s="8">
        <v>0</v>
      </c>
      <c r="AF85" s="39">
        <v>0</v>
      </c>
      <c r="AG85" s="8">
        <v>0</v>
      </c>
      <c r="AH85" s="39">
        <v>0</v>
      </c>
    </row>
    <row r="86" spans="1:34" s="3" customFormat="1" ht="75.75" customHeight="1" x14ac:dyDescent="0.25">
      <c r="A86" s="54" t="s">
        <v>37</v>
      </c>
      <c r="B86" s="19" t="s">
        <v>56</v>
      </c>
      <c r="C86" s="38" t="s">
        <v>98</v>
      </c>
      <c r="D86" s="34"/>
      <c r="E86" s="8">
        <v>0</v>
      </c>
      <c r="F86" s="8">
        <v>0</v>
      </c>
      <c r="G86" s="8">
        <v>0</v>
      </c>
      <c r="H86" s="8">
        <v>0</v>
      </c>
      <c r="I86" s="13">
        <v>0</v>
      </c>
      <c r="J86" s="8">
        <v>0</v>
      </c>
      <c r="K86" s="8">
        <v>0</v>
      </c>
      <c r="L86" s="6">
        <f t="shared" si="7"/>
        <v>0</v>
      </c>
      <c r="M86" s="8">
        <v>0</v>
      </c>
      <c r="N86" s="75">
        <f t="shared" si="9"/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39">
        <f t="shared" si="82"/>
        <v>0</v>
      </c>
      <c r="W86" s="8">
        <v>0</v>
      </c>
      <c r="X86" s="39">
        <f t="shared" si="83"/>
        <v>0</v>
      </c>
      <c r="Y86" s="8">
        <v>0</v>
      </c>
      <c r="Z86" s="8">
        <v>0</v>
      </c>
      <c r="AA86" s="39">
        <f t="shared" si="84"/>
        <v>0</v>
      </c>
      <c r="AB86" s="39">
        <f t="shared" si="85"/>
        <v>0</v>
      </c>
      <c r="AC86" s="40">
        <v>0</v>
      </c>
      <c r="AD86" s="8">
        <v>0</v>
      </c>
      <c r="AE86" s="8">
        <v>0</v>
      </c>
      <c r="AF86" s="39">
        <f t="shared" ref="AF86:AF88" si="86">AF92</f>
        <v>0</v>
      </c>
      <c r="AG86" s="8">
        <v>0</v>
      </c>
      <c r="AH86" s="39">
        <f t="shared" ref="AH86:AH88" si="87">AH92</f>
        <v>0</v>
      </c>
    </row>
    <row r="87" spans="1:34" s="3" customFormat="1" ht="66" customHeight="1" x14ac:dyDescent="0.25">
      <c r="A87" s="54" t="s">
        <v>156</v>
      </c>
      <c r="B87" s="19" t="s">
        <v>157</v>
      </c>
      <c r="C87" s="38" t="s">
        <v>98</v>
      </c>
      <c r="D87" s="34"/>
      <c r="E87" s="8">
        <v>0</v>
      </c>
      <c r="F87" s="8">
        <v>0</v>
      </c>
      <c r="G87" s="8">
        <v>0</v>
      </c>
      <c r="H87" s="8">
        <v>0</v>
      </c>
      <c r="I87" s="13">
        <v>0</v>
      </c>
      <c r="J87" s="8">
        <v>0</v>
      </c>
      <c r="K87" s="8">
        <v>0</v>
      </c>
      <c r="L87" s="6">
        <f t="shared" si="7"/>
        <v>0</v>
      </c>
      <c r="M87" s="8">
        <v>0</v>
      </c>
      <c r="N87" s="75">
        <f t="shared" si="9"/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39">
        <f t="shared" si="82"/>
        <v>0</v>
      </c>
      <c r="W87" s="8">
        <v>0</v>
      </c>
      <c r="X87" s="39">
        <f t="shared" si="83"/>
        <v>0</v>
      </c>
      <c r="Y87" s="8">
        <v>0</v>
      </c>
      <c r="Z87" s="8">
        <v>0</v>
      </c>
      <c r="AA87" s="6">
        <v>0</v>
      </c>
      <c r="AB87" s="39">
        <f t="shared" si="85"/>
        <v>0</v>
      </c>
      <c r="AC87" s="40">
        <v>0</v>
      </c>
      <c r="AD87" s="8">
        <v>0</v>
      </c>
      <c r="AE87" s="8">
        <v>0</v>
      </c>
      <c r="AF87" s="39">
        <f t="shared" si="86"/>
        <v>0</v>
      </c>
      <c r="AG87" s="8">
        <v>0</v>
      </c>
      <c r="AH87" s="39">
        <f t="shared" si="87"/>
        <v>0</v>
      </c>
    </row>
    <row r="88" spans="1:34" s="3" customFormat="1" ht="66" customHeight="1" x14ac:dyDescent="0.25">
      <c r="A88" s="54" t="s">
        <v>158</v>
      </c>
      <c r="B88" s="11" t="s">
        <v>159</v>
      </c>
      <c r="C88" s="38" t="s">
        <v>98</v>
      </c>
      <c r="D88" s="34"/>
      <c r="E88" s="8">
        <v>0</v>
      </c>
      <c r="F88" s="8">
        <v>0</v>
      </c>
      <c r="G88" s="8">
        <v>0</v>
      </c>
      <c r="H88" s="8">
        <v>0</v>
      </c>
      <c r="I88" s="13">
        <v>0</v>
      </c>
      <c r="J88" s="8">
        <v>0</v>
      </c>
      <c r="K88" s="8">
        <v>0</v>
      </c>
      <c r="L88" s="6">
        <f t="shared" si="7"/>
        <v>0</v>
      </c>
      <c r="M88" s="8">
        <v>0</v>
      </c>
      <c r="N88" s="75">
        <f t="shared" si="9"/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39">
        <f t="shared" si="82"/>
        <v>0</v>
      </c>
      <c r="W88" s="8">
        <v>0</v>
      </c>
      <c r="X88" s="39">
        <f t="shared" si="83"/>
        <v>0</v>
      </c>
      <c r="Y88" s="8">
        <v>0</v>
      </c>
      <c r="Z88" s="8">
        <v>0</v>
      </c>
      <c r="AA88" s="6">
        <v>0</v>
      </c>
      <c r="AB88" s="39">
        <f t="shared" si="85"/>
        <v>0</v>
      </c>
      <c r="AC88" s="40">
        <v>0</v>
      </c>
      <c r="AD88" s="8">
        <v>0</v>
      </c>
      <c r="AE88" s="8">
        <v>0</v>
      </c>
      <c r="AF88" s="39">
        <f t="shared" si="86"/>
        <v>0</v>
      </c>
      <c r="AG88" s="8">
        <v>0</v>
      </c>
      <c r="AH88" s="39">
        <f t="shared" si="87"/>
        <v>0</v>
      </c>
    </row>
    <row r="89" spans="1:34" s="3" customFormat="1" ht="47.25" x14ac:dyDescent="0.25">
      <c r="A89" s="54" t="s">
        <v>38</v>
      </c>
      <c r="B89" s="11" t="s">
        <v>160</v>
      </c>
      <c r="C89" s="38" t="s">
        <v>98</v>
      </c>
      <c r="D89" s="34"/>
      <c r="E89" s="8">
        <v>0</v>
      </c>
      <c r="F89" s="8">
        <v>0</v>
      </c>
      <c r="G89" s="8">
        <f>G90</f>
        <v>18.419999999999995</v>
      </c>
      <c r="H89" s="8">
        <v>0</v>
      </c>
      <c r="I89" s="13">
        <f>I90+I126</f>
        <v>1391</v>
      </c>
      <c r="J89" s="8">
        <v>0</v>
      </c>
      <c r="K89" s="8">
        <v>0</v>
      </c>
      <c r="L89" s="6">
        <f t="shared" si="7"/>
        <v>15.428000000000001</v>
      </c>
      <c r="M89" s="8">
        <v>0</v>
      </c>
      <c r="N89" s="75">
        <f t="shared" si="9"/>
        <v>1397</v>
      </c>
      <c r="O89" s="8">
        <v>0</v>
      </c>
      <c r="P89" s="8">
        <v>0</v>
      </c>
      <c r="Q89" s="8">
        <f t="shared" ref="Q89" si="88">Q90+Q126</f>
        <v>2.2640000000000002</v>
      </c>
      <c r="R89" s="8">
        <v>0</v>
      </c>
      <c r="S89" s="13">
        <f>S90</f>
        <v>95</v>
      </c>
      <c r="T89" s="8">
        <v>0</v>
      </c>
      <c r="U89" s="8">
        <v>0</v>
      </c>
      <c r="V89" s="39">
        <v>3.7450000000000001</v>
      </c>
      <c r="W89" s="8">
        <v>0</v>
      </c>
      <c r="X89" s="40">
        <v>319</v>
      </c>
      <c r="Y89" s="8">
        <v>0</v>
      </c>
      <c r="Z89" s="8">
        <v>0</v>
      </c>
      <c r="AA89" s="8">
        <f t="shared" ref="AA89" si="89">AA90+AA126</f>
        <v>5.6190000000000007</v>
      </c>
      <c r="AB89" s="39">
        <f t="shared" si="85"/>
        <v>0</v>
      </c>
      <c r="AC89" s="40">
        <f>AC90</f>
        <v>530</v>
      </c>
      <c r="AD89" s="8">
        <v>0</v>
      </c>
      <c r="AE89" s="8">
        <v>0</v>
      </c>
      <c r="AF89" s="39">
        <f>AF90+AF126</f>
        <v>3.8000000000000003</v>
      </c>
      <c r="AG89" s="8">
        <v>0</v>
      </c>
      <c r="AH89" s="40">
        <f>AH90+AH126</f>
        <v>453</v>
      </c>
    </row>
    <row r="90" spans="1:34" s="3" customFormat="1" ht="47.25" x14ac:dyDescent="0.25">
      <c r="A90" s="56" t="s">
        <v>39</v>
      </c>
      <c r="B90" s="48" t="s">
        <v>57</v>
      </c>
      <c r="C90" s="38" t="s">
        <v>98</v>
      </c>
      <c r="D90" s="34"/>
      <c r="E90" s="8">
        <v>0</v>
      </c>
      <c r="F90" s="8">
        <v>0</v>
      </c>
      <c r="G90" s="8">
        <f>G91+G92+G93+G94+G95+G96+G97+G98+G99+G100+G101+G102+G103+G104+G105+G106+G107+G108+G109+G110+G111+G112+G113+G114+G115+G116+G117+G118+G119+G120+G121+G122+G123+G124+G125</f>
        <v>18.419999999999995</v>
      </c>
      <c r="H90" s="8">
        <v>0</v>
      </c>
      <c r="I90" s="13">
        <f>I91+I92+I93+I94+I95+I96+I97+I98+I99+I100+I101+I102+I103+I104+I105+I106+I107+I108+I109+I110+I111+I112+I113+I114+I115+I116+I117+I118+I119+I120+I121+I122+I123+I124+I125</f>
        <v>1388</v>
      </c>
      <c r="J90" s="8">
        <v>0</v>
      </c>
      <c r="K90" s="8">
        <v>0</v>
      </c>
      <c r="L90" s="6">
        <f t="shared" si="7"/>
        <v>15.428000000000001</v>
      </c>
      <c r="M90" s="8">
        <v>0</v>
      </c>
      <c r="N90" s="75">
        <f t="shared" si="9"/>
        <v>1394</v>
      </c>
      <c r="O90" s="8">
        <v>0</v>
      </c>
      <c r="P90" s="8">
        <v>0</v>
      </c>
      <c r="Q90" s="8">
        <f t="shared" ref="Q90" si="90">Q91+Q92+Q93+Q96+Q97+Q98+Q99+Q100+Q101+Q102+Q103+Q104+Q105+Q106+Q107+Q108+Q109+Q110+Q111+Q112+Q113+Q114+Q115+Q116+Q117+Q118+Q119+Q120+Q121+Q122+Q123+Q124+Q125+Q94+Q95</f>
        <v>2.2640000000000002</v>
      </c>
      <c r="R90" s="8">
        <v>0</v>
      </c>
      <c r="S90" s="13">
        <f>S91+S92+S93+S94</f>
        <v>95</v>
      </c>
      <c r="T90" s="8">
        <v>0</v>
      </c>
      <c r="U90" s="8">
        <v>0</v>
      </c>
      <c r="V90" s="39">
        <f>V91+V92+V93+V94+V95+V96+V97+V98+V99+V100+V101+V102+V103+V104+V105+V106+V107+V108+V109+V110</f>
        <v>3.7449999999999997</v>
      </c>
      <c r="W90" s="8">
        <v>0</v>
      </c>
      <c r="X90" s="40">
        <f>X91+X92+X93+X94+X95+X96+X97+X98+X99+X100+X101+X102+X103+X104+X105+X106+X107+X108+X109+X110</f>
        <v>319</v>
      </c>
      <c r="Y90" s="8">
        <v>0</v>
      </c>
      <c r="Z90" s="8">
        <v>0</v>
      </c>
      <c r="AA90" s="8">
        <f t="shared" ref="AA90" si="91">AA91+AA92+AA93+AA96+AA97+AA98+AA99+AA100+AA101+AA102+AA103+AA104+AA105+AA106+AA107+AA108+AA109+AA110+AA111+AA112+AA113+AA114+AA115+AA116+AA117+AA118+AA119+AA120+AA121+AA122+AA123+AA124+AA125+AA94+AA95</f>
        <v>5.6190000000000007</v>
      </c>
      <c r="AB90" s="39">
        <f t="shared" si="85"/>
        <v>0</v>
      </c>
      <c r="AC90" s="40">
        <f>AC91+AC92+AC93+AC94+AC95+AC96+AC97+AC98+AC99+AC100+AC101+AC102+AC103+AC104+AC105+AC106+AC107+AC108+AC109+AC110+AC111+AC112+AC113+AC114+AC115+AC116+AC117+AC118+AC119+AC120+AC121+AC122+AC123+AC124</f>
        <v>530</v>
      </c>
      <c r="AD90" s="8">
        <v>0</v>
      </c>
      <c r="AE90" s="8">
        <v>0</v>
      </c>
      <c r="AF90" s="39">
        <f>AF91+AF92+AF93+AF94+AF95+AF96+AF97+AF98+AF99+AF100+AF101+AF102+AF103+AF104+AF105+AF106+AF107+AF108+AF109+AF110+AF111+AF112+AF113+AF114+AF115+AF116+AF117+AF118+AF119+AF120+AF121+AF122+AF123+AF124+AF125</f>
        <v>3.8000000000000003</v>
      </c>
      <c r="AG90" s="8">
        <v>0</v>
      </c>
      <c r="AH90" s="40">
        <f>AH91+AH92+AH93+AH94+AH95+AH96+AH97+AH98+AH99+AH100+AH101+AH102+AH103+AH104+AH105+AH106+AH107+AH108+AH109+AH110+AH111+AH112+AH113+AH114+AH115+AH116+AH117+AH118+AH119+AH120+AH121+AH122+AH123+AH124+AH125</f>
        <v>450</v>
      </c>
    </row>
    <row r="91" spans="1:34" ht="47.25" x14ac:dyDescent="0.25">
      <c r="A91" s="57" t="s">
        <v>44</v>
      </c>
      <c r="B91" s="20" t="s">
        <v>280</v>
      </c>
      <c r="C91" s="46" t="s">
        <v>198</v>
      </c>
      <c r="D91" s="33"/>
      <c r="E91" s="16">
        <v>0</v>
      </c>
      <c r="F91" s="16">
        <v>0</v>
      </c>
      <c r="G91" s="73">
        <v>0.155</v>
      </c>
      <c r="H91" s="16">
        <v>0</v>
      </c>
      <c r="I91" s="81">
        <v>11</v>
      </c>
      <c r="J91" s="16">
        <v>0</v>
      </c>
      <c r="K91" s="16">
        <v>0</v>
      </c>
      <c r="L91" s="21">
        <f t="shared" si="7"/>
        <v>0.73699999999999999</v>
      </c>
      <c r="M91" s="16">
        <v>0</v>
      </c>
      <c r="N91" s="83">
        <f t="shared" si="9"/>
        <v>17</v>
      </c>
      <c r="O91" s="16">
        <v>0</v>
      </c>
      <c r="P91" s="16">
        <v>0</v>
      </c>
      <c r="Q91" s="16">
        <v>0.155</v>
      </c>
      <c r="R91" s="16">
        <v>0</v>
      </c>
      <c r="S91" s="17">
        <v>7</v>
      </c>
      <c r="T91" s="16">
        <v>0</v>
      </c>
      <c r="U91" s="16">
        <v>0</v>
      </c>
      <c r="V91" s="47">
        <v>0</v>
      </c>
      <c r="W91" s="16">
        <v>0</v>
      </c>
      <c r="X91" s="65">
        <v>0</v>
      </c>
      <c r="Y91" s="16">
        <v>0</v>
      </c>
      <c r="Z91" s="16">
        <v>0</v>
      </c>
      <c r="AA91" s="47">
        <v>0</v>
      </c>
      <c r="AB91" s="47">
        <f t="shared" si="85"/>
        <v>0</v>
      </c>
      <c r="AC91" s="65">
        <v>0</v>
      </c>
      <c r="AD91" s="16">
        <v>0</v>
      </c>
      <c r="AE91" s="16">
        <v>0</v>
      </c>
      <c r="AF91" s="47">
        <f t="shared" ref="AF91" si="92">AF97</f>
        <v>0.58199999999999996</v>
      </c>
      <c r="AG91" s="16">
        <v>0</v>
      </c>
      <c r="AH91" s="65">
        <v>10</v>
      </c>
    </row>
    <row r="92" spans="1:34" ht="47.25" x14ac:dyDescent="0.25">
      <c r="A92" s="57" t="s">
        <v>45</v>
      </c>
      <c r="B92" s="20" t="s">
        <v>279</v>
      </c>
      <c r="C92" s="46" t="s">
        <v>199</v>
      </c>
      <c r="D92" s="33"/>
      <c r="E92" s="16">
        <v>0</v>
      </c>
      <c r="F92" s="16">
        <v>0</v>
      </c>
      <c r="G92" s="73">
        <v>0.05</v>
      </c>
      <c r="H92" s="16">
        <v>0</v>
      </c>
      <c r="I92" s="81">
        <v>15</v>
      </c>
      <c r="J92" s="16">
        <v>0</v>
      </c>
      <c r="K92" s="16">
        <v>0</v>
      </c>
      <c r="L92" s="21">
        <f t="shared" ref="L92:L145" si="93">Q92+V92+AA92+AF92</f>
        <v>0.05</v>
      </c>
      <c r="M92" s="16">
        <v>0</v>
      </c>
      <c r="N92" s="83">
        <f t="shared" ref="N92:N145" si="94">S92+X92+AC92+AH92</f>
        <v>11</v>
      </c>
      <c r="O92" s="16">
        <v>0</v>
      </c>
      <c r="P92" s="16">
        <v>0</v>
      </c>
      <c r="Q92" s="16">
        <v>0.05</v>
      </c>
      <c r="R92" s="16">
        <v>0</v>
      </c>
      <c r="S92" s="17">
        <v>11</v>
      </c>
      <c r="T92" s="16">
        <v>0</v>
      </c>
      <c r="U92" s="16">
        <v>0</v>
      </c>
      <c r="V92" s="47">
        <v>0</v>
      </c>
      <c r="W92" s="16">
        <v>0</v>
      </c>
      <c r="X92" s="65">
        <v>0</v>
      </c>
      <c r="Y92" s="16">
        <v>0</v>
      </c>
      <c r="Z92" s="16">
        <v>0</v>
      </c>
      <c r="AA92" s="47">
        <v>0</v>
      </c>
      <c r="AB92" s="47">
        <f t="shared" si="85"/>
        <v>0</v>
      </c>
      <c r="AC92" s="65">
        <v>0</v>
      </c>
      <c r="AD92" s="16">
        <v>0</v>
      </c>
      <c r="AE92" s="16">
        <v>0</v>
      </c>
      <c r="AF92" s="47"/>
      <c r="AG92" s="16">
        <v>0</v>
      </c>
      <c r="AH92" s="65">
        <v>0</v>
      </c>
    </row>
    <row r="93" spans="1:34" ht="63" x14ac:dyDescent="0.25">
      <c r="A93" s="57" t="s">
        <v>68</v>
      </c>
      <c r="B93" s="20" t="s">
        <v>252</v>
      </c>
      <c r="C93" s="46" t="s">
        <v>200</v>
      </c>
      <c r="D93" s="33"/>
      <c r="E93" s="16">
        <v>0</v>
      </c>
      <c r="F93" s="16">
        <v>0</v>
      </c>
      <c r="G93" s="73">
        <v>2.1640000000000001</v>
      </c>
      <c r="H93" s="16">
        <v>0</v>
      </c>
      <c r="I93" s="81">
        <v>59</v>
      </c>
      <c r="J93" s="16">
        <v>0</v>
      </c>
      <c r="K93" s="16">
        <v>0</v>
      </c>
      <c r="L93" s="21">
        <f t="shared" si="93"/>
        <v>1.891</v>
      </c>
      <c r="M93" s="16">
        <v>0</v>
      </c>
      <c r="N93" s="83">
        <f t="shared" si="94"/>
        <v>57</v>
      </c>
      <c r="O93" s="16">
        <v>0</v>
      </c>
      <c r="P93" s="16">
        <v>0</v>
      </c>
      <c r="Q93" s="16">
        <v>1.891</v>
      </c>
      <c r="R93" s="16">
        <v>0</v>
      </c>
      <c r="S93" s="17">
        <v>57</v>
      </c>
      <c r="T93" s="16">
        <v>0</v>
      </c>
      <c r="U93" s="16">
        <v>0</v>
      </c>
      <c r="V93" s="47">
        <v>0</v>
      </c>
      <c r="W93" s="16">
        <v>0</v>
      </c>
      <c r="X93" s="65">
        <v>0</v>
      </c>
      <c r="Y93" s="16">
        <v>0</v>
      </c>
      <c r="Z93" s="16">
        <v>0</v>
      </c>
      <c r="AA93" s="47">
        <v>0</v>
      </c>
      <c r="AB93" s="47">
        <f t="shared" si="85"/>
        <v>0</v>
      </c>
      <c r="AC93" s="65">
        <v>0</v>
      </c>
      <c r="AD93" s="16">
        <v>0</v>
      </c>
      <c r="AE93" s="16">
        <v>0</v>
      </c>
      <c r="AF93" s="47"/>
      <c r="AG93" s="16">
        <v>0</v>
      </c>
      <c r="AH93" s="65">
        <v>0</v>
      </c>
    </row>
    <row r="94" spans="1:34" ht="78.75" x14ac:dyDescent="0.25">
      <c r="A94" s="57" t="s">
        <v>69</v>
      </c>
      <c r="B94" s="20" t="s">
        <v>253</v>
      </c>
      <c r="C94" s="46" t="s">
        <v>201</v>
      </c>
      <c r="D94" s="33"/>
      <c r="E94" s="16">
        <v>0</v>
      </c>
      <c r="F94" s="16">
        <v>0</v>
      </c>
      <c r="G94" s="73">
        <v>0.16200000000000001</v>
      </c>
      <c r="H94" s="16">
        <v>0</v>
      </c>
      <c r="I94" s="81">
        <v>20</v>
      </c>
      <c r="J94" s="16">
        <v>0</v>
      </c>
      <c r="K94" s="16">
        <v>0</v>
      </c>
      <c r="L94" s="21">
        <f t="shared" si="93"/>
        <v>0.16800000000000001</v>
      </c>
      <c r="M94" s="16">
        <v>0</v>
      </c>
      <c r="N94" s="83">
        <f t="shared" si="94"/>
        <v>20</v>
      </c>
      <c r="O94" s="16">
        <v>0</v>
      </c>
      <c r="P94" s="16">
        <v>0</v>
      </c>
      <c r="Q94" s="16">
        <v>0.16800000000000001</v>
      </c>
      <c r="R94" s="16">
        <v>0</v>
      </c>
      <c r="S94" s="17">
        <v>20</v>
      </c>
      <c r="T94" s="16">
        <v>0</v>
      </c>
      <c r="U94" s="16">
        <v>0</v>
      </c>
      <c r="V94" s="47">
        <v>0</v>
      </c>
      <c r="W94" s="16">
        <v>0</v>
      </c>
      <c r="X94" s="65">
        <v>0</v>
      </c>
      <c r="Y94" s="16">
        <v>0</v>
      </c>
      <c r="Z94" s="16">
        <v>0</v>
      </c>
      <c r="AA94" s="47">
        <v>0</v>
      </c>
      <c r="AB94" s="47">
        <f t="shared" si="85"/>
        <v>0</v>
      </c>
      <c r="AC94" s="65">
        <v>0</v>
      </c>
      <c r="AD94" s="16">
        <v>0</v>
      </c>
      <c r="AE94" s="16">
        <v>0</v>
      </c>
      <c r="AF94" s="47"/>
      <c r="AG94" s="16">
        <v>0</v>
      </c>
      <c r="AH94" s="65">
        <v>0</v>
      </c>
    </row>
    <row r="95" spans="1:34" ht="47.25" x14ac:dyDescent="0.25">
      <c r="A95" s="57" t="s">
        <v>70</v>
      </c>
      <c r="B95" s="20" t="s">
        <v>278</v>
      </c>
      <c r="C95" s="46" t="s">
        <v>202</v>
      </c>
      <c r="D95" s="33"/>
      <c r="E95" s="16">
        <v>0</v>
      </c>
      <c r="F95" s="16">
        <v>0</v>
      </c>
      <c r="G95" s="73">
        <v>0.97599999999999998</v>
      </c>
      <c r="H95" s="16">
        <f t="shared" ref="H95:H98" si="95">H96</f>
        <v>0</v>
      </c>
      <c r="I95" s="81">
        <v>78</v>
      </c>
      <c r="J95" s="16">
        <v>0</v>
      </c>
      <c r="K95" s="16">
        <v>0</v>
      </c>
      <c r="L95" s="21">
        <f t="shared" si="93"/>
        <v>0.56799999999999995</v>
      </c>
      <c r="M95" s="16">
        <v>0</v>
      </c>
      <c r="N95" s="83">
        <f t="shared" si="94"/>
        <v>66</v>
      </c>
      <c r="O95" s="16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47">
        <v>0</v>
      </c>
      <c r="W95" s="16">
        <v>0</v>
      </c>
      <c r="X95" s="65">
        <v>0</v>
      </c>
      <c r="Y95" s="16">
        <v>0</v>
      </c>
      <c r="Z95" s="16">
        <v>0</v>
      </c>
      <c r="AA95" s="47">
        <v>0</v>
      </c>
      <c r="AB95" s="47">
        <f t="shared" si="85"/>
        <v>0</v>
      </c>
      <c r="AC95" s="65">
        <v>0</v>
      </c>
      <c r="AD95" s="16">
        <v>0</v>
      </c>
      <c r="AE95" s="16">
        <v>0</v>
      </c>
      <c r="AF95" s="47">
        <v>0.56799999999999995</v>
      </c>
      <c r="AG95" s="16">
        <v>0</v>
      </c>
      <c r="AH95" s="65">
        <v>66</v>
      </c>
    </row>
    <row r="96" spans="1:34" ht="63.75" customHeight="1" x14ac:dyDescent="0.25">
      <c r="A96" s="57" t="s">
        <v>71</v>
      </c>
      <c r="B96" s="20" t="s">
        <v>277</v>
      </c>
      <c r="C96" s="46" t="s">
        <v>203</v>
      </c>
      <c r="D96" s="33"/>
      <c r="E96" s="16">
        <v>0</v>
      </c>
      <c r="F96" s="16">
        <v>0</v>
      </c>
      <c r="G96" s="73">
        <v>9.5000000000000001E-2</v>
      </c>
      <c r="H96" s="16">
        <f t="shared" si="95"/>
        <v>0</v>
      </c>
      <c r="I96" s="81">
        <v>8</v>
      </c>
      <c r="J96" s="16">
        <v>0</v>
      </c>
      <c r="K96" s="16">
        <v>0</v>
      </c>
      <c r="L96" s="21">
        <f t="shared" si="93"/>
        <v>5.0999999999999997E-2</v>
      </c>
      <c r="M96" s="16">
        <v>0</v>
      </c>
      <c r="N96" s="83">
        <f t="shared" si="94"/>
        <v>6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47">
        <v>0</v>
      </c>
      <c r="W96" s="16">
        <v>0</v>
      </c>
      <c r="X96" s="65">
        <v>0</v>
      </c>
      <c r="Y96" s="16">
        <v>0</v>
      </c>
      <c r="Z96" s="16">
        <v>0</v>
      </c>
      <c r="AA96" s="47">
        <v>0</v>
      </c>
      <c r="AB96" s="47">
        <f t="shared" si="85"/>
        <v>0</v>
      </c>
      <c r="AC96" s="65">
        <v>0</v>
      </c>
      <c r="AD96" s="16">
        <v>0</v>
      </c>
      <c r="AE96" s="16">
        <v>0</v>
      </c>
      <c r="AF96" s="47">
        <v>5.0999999999999997E-2</v>
      </c>
      <c r="AG96" s="16">
        <v>0</v>
      </c>
      <c r="AH96" s="65">
        <v>6</v>
      </c>
    </row>
    <row r="97" spans="1:34" ht="60.75" customHeight="1" x14ac:dyDescent="0.25">
      <c r="A97" s="57" t="s">
        <v>72</v>
      </c>
      <c r="B97" s="20" t="s">
        <v>276</v>
      </c>
      <c r="C97" s="46" t="s">
        <v>204</v>
      </c>
      <c r="D97" s="33"/>
      <c r="E97" s="16">
        <v>0</v>
      </c>
      <c r="F97" s="16">
        <v>0</v>
      </c>
      <c r="G97" s="73">
        <v>0.45400000000000001</v>
      </c>
      <c r="H97" s="16">
        <f t="shared" si="95"/>
        <v>0</v>
      </c>
      <c r="I97" s="81">
        <v>35</v>
      </c>
      <c r="J97" s="16">
        <v>0</v>
      </c>
      <c r="K97" s="16">
        <v>0</v>
      </c>
      <c r="L97" s="21">
        <f t="shared" si="93"/>
        <v>0.58199999999999996</v>
      </c>
      <c r="M97" s="16">
        <v>0</v>
      </c>
      <c r="N97" s="83">
        <f t="shared" si="94"/>
        <v>52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47">
        <v>0</v>
      </c>
      <c r="W97" s="16">
        <v>0</v>
      </c>
      <c r="X97" s="65">
        <v>0</v>
      </c>
      <c r="Y97" s="16">
        <v>0</v>
      </c>
      <c r="Z97" s="16">
        <v>0</v>
      </c>
      <c r="AA97" s="47">
        <v>0</v>
      </c>
      <c r="AB97" s="47">
        <f t="shared" si="85"/>
        <v>0</v>
      </c>
      <c r="AC97" s="65">
        <v>0</v>
      </c>
      <c r="AD97" s="16">
        <v>0</v>
      </c>
      <c r="AE97" s="16">
        <v>0</v>
      </c>
      <c r="AF97" s="47">
        <v>0.58199999999999996</v>
      </c>
      <c r="AG97" s="16">
        <v>0</v>
      </c>
      <c r="AH97" s="65">
        <v>52</v>
      </c>
    </row>
    <row r="98" spans="1:34" ht="63" x14ac:dyDescent="0.25">
      <c r="A98" s="57" t="s">
        <v>73</v>
      </c>
      <c r="B98" s="20" t="s">
        <v>251</v>
      </c>
      <c r="C98" s="46" t="s">
        <v>205</v>
      </c>
      <c r="D98" s="33"/>
      <c r="E98" s="16">
        <v>0</v>
      </c>
      <c r="F98" s="16">
        <v>0</v>
      </c>
      <c r="G98" s="73">
        <v>0.84</v>
      </c>
      <c r="H98" s="16">
        <f t="shared" si="95"/>
        <v>0</v>
      </c>
      <c r="I98" s="81">
        <v>61</v>
      </c>
      <c r="J98" s="16">
        <v>0</v>
      </c>
      <c r="K98" s="16">
        <v>0</v>
      </c>
      <c r="L98" s="21">
        <f t="shared" si="93"/>
        <v>0.69699999999999995</v>
      </c>
      <c r="M98" s="16">
        <v>0</v>
      </c>
      <c r="N98" s="83">
        <f t="shared" si="94"/>
        <v>60</v>
      </c>
      <c r="O98" s="16">
        <v>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47">
        <v>0</v>
      </c>
      <c r="W98" s="16">
        <v>0</v>
      </c>
      <c r="X98" s="65">
        <v>0</v>
      </c>
      <c r="Y98" s="16">
        <v>0</v>
      </c>
      <c r="Z98" s="16">
        <v>0</v>
      </c>
      <c r="AA98" s="47">
        <v>0</v>
      </c>
      <c r="AB98" s="47">
        <f t="shared" si="85"/>
        <v>0</v>
      </c>
      <c r="AC98" s="65">
        <v>0</v>
      </c>
      <c r="AD98" s="16">
        <v>0</v>
      </c>
      <c r="AE98" s="16">
        <v>0</v>
      </c>
      <c r="AF98" s="47">
        <v>0.69699999999999995</v>
      </c>
      <c r="AG98" s="16">
        <v>0</v>
      </c>
      <c r="AH98" s="65">
        <v>60</v>
      </c>
    </row>
    <row r="99" spans="1:34" ht="63" x14ac:dyDescent="0.25">
      <c r="A99" s="57" t="s">
        <v>74</v>
      </c>
      <c r="B99" s="20" t="s">
        <v>275</v>
      </c>
      <c r="C99" s="46" t="s">
        <v>206</v>
      </c>
      <c r="D99" s="33"/>
      <c r="E99" s="16">
        <f t="shared" ref="E99:F99" si="96">E100+E101+E102+E103+E104+E105+E106+E107+E108+E109+E110+E111+E112+E113+E114+E115+E116+E117+E118+E119+E120+E121+E122+E123+E124+E125+E126+E127+E128+E129+E130</f>
        <v>0</v>
      </c>
      <c r="F99" s="16">
        <f t="shared" si="96"/>
        <v>0</v>
      </c>
      <c r="G99" s="73">
        <v>0.31</v>
      </c>
      <c r="H99" s="16">
        <f t="shared" ref="H99" si="97">H100+H101+H102+H103+H104+H105+H106+H107+H108+H109+H110+H111+H112+H113+H114+H115+H116+H117+H118+H119+H120+H121+H122+H123+H124+H125+H126+H127+H128+H129+H130</f>
        <v>0</v>
      </c>
      <c r="I99" s="81">
        <v>20</v>
      </c>
      <c r="J99" s="16">
        <v>0</v>
      </c>
      <c r="K99" s="16">
        <v>0</v>
      </c>
      <c r="L99" s="21">
        <f t="shared" si="93"/>
        <v>0.23599999999999999</v>
      </c>
      <c r="M99" s="16">
        <v>0</v>
      </c>
      <c r="N99" s="83">
        <f t="shared" si="94"/>
        <v>18</v>
      </c>
      <c r="O99" s="16">
        <v>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47">
        <v>0</v>
      </c>
      <c r="W99" s="16">
        <f t="shared" ref="W99" si="98">W100+W101+W102+W103+W104+W105+W106+W107+W108+W109+W110+W111+W112+W113+W114+W115+W116+W117+W118+W119+W120+W121+W122+W123+W124+W125+W126+W127+W128+W129+W130</f>
        <v>0</v>
      </c>
      <c r="X99" s="65">
        <v>0</v>
      </c>
      <c r="Y99" s="16">
        <v>0</v>
      </c>
      <c r="Z99" s="16">
        <v>0</v>
      </c>
      <c r="AA99" s="47">
        <v>0</v>
      </c>
      <c r="AB99" s="47">
        <f t="shared" si="85"/>
        <v>0</v>
      </c>
      <c r="AC99" s="65">
        <v>0</v>
      </c>
      <c r="AD99" s="16">
        <v>0</v>
      </c>
      <c r="AE99" s="16">
        <v>0</v>
      </c>
      <c r="AF99" s="47">
        <v>0.23599999999999999</v>
      </c>
      <c r="AG99" s="16">
        <v>0</v>
      </c>
      <c r="AH99" s="65">
        <v>18</v>
      </c>
    </row>
    <row r="100" spans="1:34" ht="59.25" customHeight="1" x14ac:dyDescent="0.25">
      <c r="A100" s="57" t="s">
        <v>75</v>
      </c>
      <c r="B100" s="20" t="s">
        <v>274</v>
      </c>
      <c r="C100" s="46" t="s">
        <v>207</v>
      </c>
      <c r="D100" s="33"/>
      <c r="E100" s="16">
        <v>0</v>
      </c>
      <c r="F100" s="16">
        <v>0</v>
      </c>
      <c r="G100" s="73">
        <v>0.20699999999999999</v>
      </c>
      <c r="H100" s="16">
        <v>0</v>
      </c>
      <c r="I100" s="81">
        <v>15</v>
      </c>
      <c r="J100" s="16">
        <v>0</v>
      </c>
      <c r="K100" s="16">
        <v>0</v>
      </c>
      <c r="L100" s="21">
        <f t="shared" si="93"/>
        <v>0.14799999999999999</v>
      </c>
      <c r="M100" s="16">
        <v>0</v>
      </c>
      <c r="N100" s="83">
        <f t="shared" si="94"/>
        <v>15</v>
      </c>
      <c r="O100" s="16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47">
        <v>0</v>
      </c>
      <c r="W100" s="16">
        <v>0</v>
      </c>
      <c r="X100" s="65">
        <v>0</v>
      </c>
      <c r="Y100" s="16">
        <v>0</v>
      </c>
      <c r="Z100" s="16">
        <v>0</v>
      </c>
      <c r="AA100" s="47">
        <v>0</v>
      </c>
      <c r="AB100" s="47">
        <f t="shared" si="85"/>
        <v>0</v>
      </c>
      <c r="AC100" s="65">
        <v>0</v>
      </c>
      <c r="AD100" s="16">
        <v>0</v>
      </c>
      <c r="AE100" s="16">
        <v>0</v>
      </c>
      <c r="AF100" s="47">
        <v>0.14799999999999999</v>
      </c>
      <c r="AG100" s="16">
        <v>0</v>
      </c>
      <c r="AH100" s="65">
        <v>15</v>
      </c>
    </row>
    <row r="101" spans="1:34" ht="47.25" x14ac:dyDescent="0.25">
      <c r="A101" s="57" t="s">
        <v>76</v>
      </c>
      <c r="B101" s="20" t="s">
        <v>273</v>
      </c>
      <c r="C101" s="46" t="s">
        <v>208</v>
      </c>
      <c r="D101" s="33"/>
      <c r="E101" s="16">
        <v>0</v>
      </c>
      <c r="F101" s="16">
        <v>0</v>
      </c>
      <c r="G101" s="73">
        <v>0.23899999999999999</v>
      </c>
      <c r="H101" s="16">
        <v>0</v>
      </c>
      <c r="I101" s="66">
        <v>16</v>
      </c>
      <c r="J101" s="16">
        <v>0</v>
      </c>
      <c r="K101" s="16">
        <v>0</v>
      </c>
      <c r="L101" s="21">
        <f t="shared" si="93"/>
        <v>0.23599999999999999</v>
      </c>
      <c r="M101" s="16">
        <v>0</v>
      </c>
      <c r="N101" s="83">
        <f t="shared" si="94"/>
        <v>14</v>
      </c>
      <c r="O101" s="16">
        <v>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0.23599999999999999</v>
      </c>
      <c r="W101" s="16">
        <v>0</v>
      </c>
      <c r="X101" s="17">
        <v>14</v>
      </c>
      <c r="Y101" s="16">
        <v>0</v>
      </c>
      <c r="Z101" s="16">
        <v>0</v>
      </c>
      <c r="AA101" s="47">
        <v>0</v>
      </c>
      <c r="AB101" s="47">
        <f t="shared" ref="AB101:AB111" si="99">AB107</f>
        <v>0</v>
      </c>
      <c r="AC101" s="65">
        <v>0</v>
      </c>
      <c r="AD101" s="16">
        <v>0</v>
      </c>
      <c r="AE101" s="16">
        <v>0</v>
      </c>
      <c r="AF101" s="47">
        <v>0</v>
      </c>
      <c r="AG101" s="16">
        <v>0</v>
      </c>
      <c r="AH101" s="65">
        <v>0</v>
      </c>
    </row>
    <row r="102" spans="1:34" ht="63" x14ac:dyDescent="0.25">
      <c r="A102" s="57" t="s">
        <v>77</v>
      </c>
      <c r="B102" s="20" t="s">
        <v>272</v>
      </c>
      <c r="C102" s="46" t="s">
        <v>209</v>
      </c>
      <c r="D102" s="33"/>
      <c r="E102" s="16">
        <v>0</v>
      </c>
      <c r="F102" s="16">
        <v>0</v>
      </c>
      <c r="G102" s="73">
        <v>0.14099999999999999</v>
      </c>
      <c r="H102" s="16">
        <v>0</v>
      </c>
      <c r="I102" s="66">
        <v>14</v>
      </c>
      <c r="J102" s="16">
        <v>0</v>
      </c>
      <c r="K102" s="16">
        <v>0</v>
      </c>
      <c r="L102" s="21">
        <f t="shared" si="93"/>
        <v>0.14099999999999999</v>
      </c>
      <c r="M102" s="16">
        <v>0</v>
      </c>
      <c r="N102" s="83">
        <f t="shared" si="94"/>
        <v>15</v>
      </c>
      <c r="O102" s="16">
        <v>0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0.14099999999999999</v>
      </c>
      <c r="W102" s="16">
        <v>0</v>
      </c>
      <c r="X102" s="17">
        <v>15</v>
      </c>
      <c r="Y102" s="16">
        <v>0</v>
      </c>
      <c r="Z102" s="16">
        <v>0</v>
      </c>
      <c r="AA102" s="47">
        <v>0</v>
      </c>
      <c r="AB102" s="47">
        <f t="shared" si="99"/>
        <v>0</v>
      </c>
      <c r="AC102" s="65">
        <v>0</v>
      </c>
      <c r="AD102" s="16">
        <v>0</v>
      </c>
      <c r="AE102" s="16">
        <v>0</v>
      </c>
      <c r="AF102" s="47">
        <v>0</v>
      </c>
      <c r="AG102" s="16">
        <v>0</v>
      </c>
      <c r="AH102" s="65">
        <v>0</v>
      </c>
    </row>
    <row r="103" spans="1:34" ht="47.25" x14ac:dyDescent="0.25">
      <c r="A103" s="57" t="s">
        <v>78</v>
      </c>
      <c r="B103" s="20" t="s">
        <v>254</v>
      </c>
      <c r="C103" s="46" t="s">
        <v>210</v>
      </c>
      <c r="D103" s="33"/>
      <c r="E103" s="16">
        <v>0</v>
      </c>
      <c r="F103" s="16">
        <v>0</v>
      </c>
      <c r="G103" s="73">
        <v>0.36699999999999999</v>
      </c>
      <c r="H103" s="16">
        <v>0</v>
      </c>
      <c r="I103" s="66">
        <v>35</v>
      </c>
      <c r="J103" s="16">
        <v>0</v>
      </c>
      <c r="K103" s="16">
        <v>0</v>
      </c>
      <c r="L103" s="21">
        <f t="shared" si="93"/>
        <v>0.34399999999999997</v>
      </c>
      <c r="M103" s="16">
        <v>0</v>
      </c>
      <c r="N103" s="83">
        <f t="shared" si="94"/>
        <v>34</v>
      </c>
      <c r="O103" s="16">
        <v>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0.34399999999999997</v>
      </c>
      <c r="W103" s="16">
        <v>0</v>
      </c>
      <c r="X103" s="17">
        <v>34</v>
      </c>
      <c r="Y103" s="16">
        <v>0</v>
      </c>
      <c r="Z103" s="16">
        <v>0</v>
      </c>
      <c r="AA103" s="47">
        <v>0</v>
      </c>
      <c r="AB103" s="47">
        <f t="shared" si="99"/>
        <v>0</v>
      </c>
      <c r="AC103" s="65">
        <v>0</v>
      </c>
      <c r="AD103" s="16">
        <v>0</v>
      </c>
      <c r="AE103" s="16">
        <v>0</v>
      </c>
      <c r="AF103" s="47">
        <f t="shared" ref="AF103" si="100">AF109</f>
        <v>0</v>
      </c>
      <c r="AG103" s="16">
        <v>0</v>
      </c>
      <c r="AH103" s="65">
        <v>0</v>
      </c>
    </row>
    <row r="104" spans="1:34" ht="47.25" x14ac:dyDescent="0.25">
      <c r="A104" s="57" t="s">
        <v>79</v>
      </c>
      <c r="B104" s="20" t="s">
        <v>271</v>
      </c>
      <c r="C104" s="46" t="s">
        <v>211</v>
      </c>
      <c r="D104" s="33"/>
      <c r="E104" s="16">
        <v>0</v>
      </c>
      <c r="F104" s="16">
        <v>0</v>
      </c>
      <c r="G104" s="73">
        <v>1.272</v>
      </c>
      <c r="H104" s="16">
        <v>0</v>
      </c>
      <c r="I104" s="66">
        <v>101</v>
      </c>
      <c r="J104" s="16">
        <v>0</v>
      </c>
      <c r="K104" s="16">
        <v>0</v>
      </c>
      <c r="L104" s="21">
        <f t="shared" si="93"/>
        <v>1.2569999999999999</v>
      </c>
      <c r="M104" s="16">
        <v>0</v>
      </c>
      <c r="N104" s="83">
        <f t="shared" si="94"/>
        <v>101</v>
      </c>
      <c r="O104" s="16">
        <v>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1.2569999999999999</v>
      </c>
      <c r="W104" s="16">
        <v>0</v>
      </c>
      <c r="X104" s="17">
        <v>101</v>
      </c>
      <c r="Y104" s="16">
        <v>0</v>
      </c>
      <c r="Z104" s="16">
        <v>0</v>
      </c>
      <c r="AA104" s="47">
        <v>0</v>
      </c>
      <c r="AB104" s="47">
        <f t="shared" si="99"/>
        <v>0</v>
      </c>
      <c r="AC104" s="65">
        <v>0</v>
      </c>
      <c r="AD104" s="16">
        <v>0</v>
      </c>
      <c r="AE104" s="16">
        <v>0</v>
      </c>
      <c r="AF104" s="47">
        <v>0</v>
      </c>
      <c r="AG104" s="16">
        <v>0</v>
      </c>
      <c r="AH104" s="65">
        <v>0</v>
      </c>
    </row>
    <row r="105" spans="1:34" ht="47.25" x14ac:dyDescent="0.25">
      <c r="A105" s="57" t="s">
        <v>80</v>
      </c>
      <c r="B105" s="20" t="s">
        <v>270</v>
      </c>
      <c r="C105" s="46" t="s">
        <v>212</v>
      </c>
      <c r="D105" s="33"/>
      <c r="E105" s="16">
        <v>0</v>
      </c>
      <c r="F105" s="16">
        <v>0</v>
      </c>
      <c r="G105" s="73">
        <v>0.501</v>
      </c>
      <c r="H105" s="16">
        <v>0</v>
      </c>
      <c r="I105" s="66">
        <v>44</v>
      </c>
      <c r="J105" s="16">
        <v>0</v>
      </c>
      <c r="K105" s="16">
        <v>0</v>
      </c>
      <c r="L105" s="21">
        <f t="shared" si="93"/>
        <v>0.438</v>
      </c>
      <c r="M105" s="16">
        <v>0</v>
      </c>
      <c r="N105" s="83">
        <f t="shared" si="94"/>
        <v>41</v>
      </c>
      <c r="O105" s="16">
        <v>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0.438</v>
      </c>
      <c r="W105" s="16">
        <v>0</v>
      </c>
      <c r="X105" s="17">
        <v>41</v>
      </c>
      <c r="Y105" s="16">
        <v>0</v>
      </c>
      <c r="Z105" s="16">
        <v>0</v>
      </c>
      <c r="AA105" s="47">
        <v>0</v>
      </c>
      <c r="AB105" s="47">
        <f t="shared" si="99"/>
        <v>0</v>
      </c>
      <c r="AC105" s="65">
        <v>0</v>
      </c>
      <c r="AD105" s="16">
        <v>0</v>
      </c>
      <c r="AE105" s="16">
        <v>0</v>
      </c>
      <c r="AF105" s="47">
        <v>0</v>
      </c>
      <c r="AG105" s="16">
        <v>0</v>
      </c>
      <c r="AH105" s="65">
        <v>0</v>
      </c>
    </row>
    <row r="106" spans="1:34" ht="63" x14ac:dyDescent="0.25">
      <c r="A106" s="57" t="s">
        <v>81</v>
      </c>
      <c r="B106" s="20" t="s">
        <v>249</v>
      </c>
      <c r="C106" s="46" t="s">
        <v>213</v>
      </c>
      <c r="D106" s="33"/>
      <c r="E106" s="16">
        <v>0</v>
      </c>
      <c r="F106" s="16">
        <v>0</v>
      </c>
      <c r="G106" s="73">
        <v>8.9999999999999993E-3</v>
      </c>
      <c r="H106" s="16">
        <v>0</v>
      </c>
      <c r="I106" s="66">
        <v>3</v>
      </c>
      <c r="J106" s="16">
        <v>0</v>
      </c>
      <c r="K106" s="16">
        <v>0</v>
      </c>
      <c r="L106" s="21">
        <f t="shared" si="93"/>
        <v>8.9999999999999993E-3</v>
      </c>
      <c r="M106" s="16">
        <v>0</v>
      </c>
      <c r="N106" s="83">
        <f t="shared" si="94"/>
        <v>3</v>
      </c>
      <c r="O106" s="16">
        <v>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8.9999999999999993E-3</v>
      </c>
      <c r="W106" s="16">
        <v>0</v>
      </c>
      <c r="X106" s="17">
        <v>3</v>
      </c>
      <c r="Y106" s="16">
        <v>0</v>
      </c>
      <c r="Z106" s="16">
        <v>0</v>
      </c>
      <c r="AA106" s="47">
        <v>0</v>
      </c>
      <c r="AB106" s="47">
        <f t="shared" si="99"/>
        <v>0</v>
      </c>
      <c r="AC106" s="65">
        <v>0</v>
      </c>
      <c r="AD106" s="16">
        <v>0</v>
      </c>
      <c r="AE106" s="16">
        <v>0</v>
      </c>
      <c r="AF106" s="47">
        <v>0</v>
      </c>
      <c r="AG106" s="16">
        <v>0</v>
      </c>
      <c r="AH106" s="65">
        <v>0</v>
      </c>
    </row>
    <row r="107" spans="1:34" ht="47.25" x14ac:dyDescent="0.25">
      <c r="A107" s="57" t="s">
        <v>82</v>
      </c>
      <c r="B107" s="20" t="s">
        <v>269</v>
      </c>
      <c r="C107" s="46" t="s">
        <v>214</v>
      </c>
      <c r="D107" s="33"/>
      <c r="E107" s="16">
        <v>0</v>
      </c>
      <c r="F107" s="16">
        <v>0</v>
      </c>
      <c r="G107" s="73">
        <v>0.86199999999999999</v>
      </c>
      <c r="H107" s="16">
        <v>0</v>
      </c>
      <c r="I107" s="66">
        <v>73</v>
      </c>
      <c r="J107" s="16">
        <v>0</v>
      </c>
      <c r="K107" s="16">
        <v>0</v>
      </c>
      <c r="L107" s="21">
        <f t="shared" si="93"/>
        <v>0.91400000000000003</v>
      </c>
      <c r="M107" s="16">
        <v>0</v>
      </c>
      <c r="N107" s="83">
        <f t="shared" si="94"/>
        <v>94</v>
      </c>
      <c r="O107" s="16">
        <v>0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0.751</v>
      </c>
      <c r="W107" s="16">
        <v>0</v>
      </c>
      <c r="X107" s="17">
        <v>71</v>
      </c>
      <c r="Y107" s="16">
        <v>0</v>
      </c>
      <c r="Z107" s="16">
        <v>0</v>
      </c>
      <c r="AA107" s="47">
        <v>0</v>
      </c>
      <c r="AB107" s="47">
        <f t="shared" si="99"/>
        <v>0</v>
      </c>
      <c r="AC107" s="65">
        <v>0</v>
      </c>
      <c r="AD107" s="16">
        <v>0</v>
      </c>
      <c r="AE107" s="16">
        <v>0</v>
      </c>
      <c r="AF107" s="47">
        <v>0.16300000000000001</v>
      </c>
      <c r="AG107" s="16">
        <v>0</v>
      </c>
      <c r="AH107" s="65">
        <v>23</v>
      </c>
    </row>
    <row r="108" spans="1:34" ht="63" x14ac:dyDescent="0.25">
      <c r="A108" s="57" t="s">
        <v>83</v>
      </c>
      <c r="B108" s="20" t="s">
        <v>161</v>
      </c>
      <c r="C108" s="46" t="s">
        <v>215</v>
      </c>
      <c r="D108" s="33"/>
      <c r="E108" s="16">
        <v>0</v>
      </c>
      <c r="F108" s="16">
        <v>0</v>
      </c>
      <c r="G108" s="73">
        <v>0.28000000000000003</v>
      </c>
      <c r="H108" s="16">
        <v>0</v>
      </c>
      <c r="I108" s="66">
        <v>25</v>
      </c>
      <c r="J108" s="16">
        <v>0</v>
      </c>
      <c r="K108" s="16">
        <v>0</v>
      </c>
      <c r="L108" s="21">
        <f t="shared" si="93"/>
        <v>0.24099999999999999</v>
      </c>
      <c r="M108" s="16">
        <v>0</v>
      </c>
      <c r="N108" s="83">
        <f t="shared" si="94"/>
        <v>23</v>
      </c>
      <c r="O108" s="16">
        <v>0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0.24099999999999999</v>
      </c>
      <c r="W108" s="16">
        <v>0</v>
      </c>
      <c r="X108" s="17">
        <v>23</v>
      </c>
      <c r="Y108" s="16">
        <v>0</v>
      </c>
      <c r="Z108" s="16">
        <v>0</v>
      </c>
      <c r="AA108" s="47">
        <v>0</v>
      </c>
      <c r="AB108" s="47">
        <f t="shared" si="99"/>
        <v>0</v>
      </c>
      <c r="AC108" s="65">
        <v>0</v>
      </c>
      <c r="AD108" s="16">
        <v>0</v>
      </c>
      <c r="AE108" s="16">
        <v>0</v>
      </c>
      <c r="AF108" s="47">
        <v>0</v>
      </c>
      <c r="AG108" s="16">
        <v>0</v>
      </c>
      <c r="AH108" s="65">
        <v>0</v>
      </c>
    </row>
    <row r="109" spans="1:34" ht="94.5" x14ac:dyDescent="0.25">
      <c r="A109" s="57" t="s">
        <v>84</v>
      </c>
      <c r="B109" s="20" t="s">
        <v>255</v>
      </c>
      <c r="C109" s="46" t="s">
        <v>216</v>
      </c>
      <c r="D109" s="33"/>
      <c r="E109" s="16">
        <v>0</v>
      </c>
      <c r="F109" s="16">
        <v>0</v>
      </c>
      <c r="G109" s="73">
        <v>0.16500000000000001</v>
      </c>
      <c r="H109" s="16">
        <v>0</v>
      </c>
      <c r="I109" s="66">
        <v>10</v>
      </c>
      <c r="J109" s="16">
        <v>0</v>
      </c>
      <c r="K109" s="16">
        <v>0</v>
      </c>
      <c r="L109" s="21">
        <f t="shared" si="93"/>
        <v>0.16600000000000001</v>
      </c>
      <c r="M109" s="16">
        <v>0</v>
      </c>
      <c r="N109" s="83">
        <f t="shared" si="94"/>
        <v>9</v>
      </c>
      <c r="O109" s="16">
        <v>0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0.16600000000000001</v>
      </c>
      <c r="W109" s="16">
        <v>0</v>
      </c>
      <c r="X109" s="17">
        <v>9</v>
      </c>
      <c r="Y109" s="16">
        <v>0</v>
      </c>
      <c r="Z109" s="16">
        <v>0</v>
      </c>
      <c r="AA109" s="47">
        <v>0</v>
      </c>
      <c r="AB109" s="47">
        <f t="shared" si="99"/>
        <v>0</v>
      </c>
      <c r="AC109" s="65">
        <v>0</v>
      </c>
      <c r="AD109" s="16">
        <v>0</v>
      </c>
      <c r="AE109" s="16">
        <v>0</v>
      </c>
      <c r="AF109" s="47">
        <f t="shared" ref="AF109" si="101">AF115</f>
        <v>0</v>
      </c>
      <c r="AG109" s="16">
        <v>0</v>
      </c>
      <c r="AH109" s="65">
        <v>0</v>
      </c>
    </row>
    <row r="110" spans="1:34" ht="94.5" x14ac:dyDescent="0.25">
      <c r="A110" s="57" t="s">
        <v>85</v>
      </c>
      <c r="B110" s="20" t="s">
        <v>256</v>
      </c>
      <c r="C110" s="46" t="s">
        <v>217</v>
      </c>
      <c r="D110" s="33"/>
      <c r="E110" s="16">
        <v>0</v>
      </c>
      <c r="F110" s="16">
        <v>0</v>
      </c>
      <c r="G110" s="73">
        <v>0.16200000000000001</v>
      </c>
      <c r="H110" s="16">
        <v>0</v>
      </c>
      <c r="I110" s="66">
        <v>9</v>
      </c>
      <c r="J110" s="16">
        <v>0</v>
      </c>
      <c r="K110" s="16">
        <v>0</v>
      </c>
      <c r="L110" s="21">
        <f t="shared" si="93"/>
        <v>0.16200000000000001</v>
      </c>
      <c r="M110" s="16">
        <v>0</v>
      </c>
      <c r="N110" s="83">
        <f t="shared" si="94"/>
        <v>8</v>
      </c>
      <c r="O110" s="16">
        <v>0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0.16200000000000001</v>
      </c>
      <c r="W110" s="16">
        <v>0</v>
      </c>
      <c r="X110" s="17">
        <v>8</v>
      </c>
      <c r="Y110" s="16">
        <v>0</v>
      </c>
      <c r="Z110" s="16">
        <v>0</v>
      </c>
      <c r="AA110" s="47">
        <v>0</v>
      </c>
      <c r="AB110" s="47">
        <f t="shared" si="99"/>
        <v>0</v>
      </c>
      <c r="AC110" s="65">
        <v>0</v>
      </c>
      <c r="AD110" s="16">
        <v>0</v>
      </c>
      <c r="AE110" s="16">
        <v>0</v>
      </c>
      <c r="AF110" s="47">
        <v>0</v>
      </c>
      <c r="AG110" s="16">
        <v>0</v>
      </c>
      <c r="AH110" s="65">
        <v>0</v>
      </c>
    </row>
    <row r="111" spans="1:34" ht="63" x14ac:dyDescent="0.25">
      <c r="A111" s="57" t="s">
        <v>86</v>
      </c>
      <c r="B111" s="20" t="s">
        <v>257</v>
      </c>
      <c r="C111" s="46" t="s">
        <v>218</v>
      </c>
      <c r="D111" s="33"/>
      <c r="E111" s="16">
        <v>0</v>
      </c>
      <c r="F111" s="16">
        <v>0</v>
      </c>
      <c r="G111" s="73">
        <v>0.255</v>
      </c>
      <c r="H111" s="16">
        <v>0</v>
      </c>
      <c r="I111" s="66">
        <v>29</v>
      </c>
      <c r="J111" s="16">
        <v>0</v>
      </c>
      <c r="K111" s="16">
        <v>0</v>
      </c>
      <c r="L111" s="21">
        <f t="shared" si="93"/>
        <v>0.14399999999999999</v>
      </c>
      <c r="M111" s="16">
        <v>0</v>
      </c>
      <c r="N111" s="83">
        <f t="shared" si="94"/>
        <v>45</v>
      </c>
      <c r="O111" s="16">
        <v>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47">
        <f t="shared" ref="V111:V145" si="102">V117</f>
        <v>0</v>
      </c>
      <c r="W111" s="16">
        <v>0</v>
      </c>
      <c r="X111" s="47">
        <f t="shared" ref="X111:X145" si="103">X117</f>
        <v>0</v>
      </c>
      <c r="Y111" s="16">
        <v>0</v>
      </c>
      <c r="Z111" s="16">
        <v>0</v>
      </c>
      <c r="AA111" s="47">
        <v>0</v>
      </c>
      <c r="AB111" s="47">
        <f t="shared" si="99"/>
        <v>0</v>
      </c>
      <c r="AC111" s="65">
        <v>0</v>
      </c>
      <c r="AD111" s="16">
        <v>0</v>
      </c>
      <c r="AE111" s="16">
        <v>0</v>
      </c>
      <c r="AF111" s="47">
        <v>0.14399999999999999</v>
      </c>
      <c r="AG111" s="16">
        <v>0</v>
      </c>
      <c r="AH111" s="65">
        <v>45</v>
      </c>
    </row>
    <row r="112" spans="1:34" ht="63" x14ac:dyDescent="0.25">
      <c r="A112" s="57" t="s">
        <v>87</v>
      </c>
      <c r="B112" s="20" t="s">
        <v>316</v>
      </c>
      <c r="C112" s="46" t="s">
        <v>219</v>
      </c>
      <c r="D112" s="33"/>
      <c r="E112" s="16">
        <v>0</v>
      </c>
      <c r="F112" s="16">
        <v>0</v>
      </c>
      <c r="G112" s="73">
        <v>1.913</v>
      </c>
      <c r="H112" s="16">
        <v>0</v>
      </c>
      <c r="I112" s="66">
        <v>133</v>
      </c>
      <c r="J112" s="16">
        <v>0</v>
      </c>
      <c r="K112" s="16">
        <v>0</v>
      </c>
      <c r="L112" s="21">
        <f t="shared" si="93"/>
        <v>0.68500000000000005</v>
      </c>
      <c r="M112" s="16">
        <v>0</v>
      </c>
      <c r="N112" s="83">
        <f t="shared" si="94"/>
        <v>116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47">
        <f t="shared" si="102"/>
        <v>0</v>
      </c>
      <c r="W112" s="16">
        <v>0</v>
      </c>
      <c r="X112" s="47">
        <f t="shared" si="103"/>
        <v>0</v>
      </c>
      <c r="Y112" s="16">
        <v>0</v>
      </c>
      <c r="Z112" s="16">
        <v>0</v>
      </c>
      <c r="AA112" s="16">
        <v>0.61899999999999999</v>
      </c>
      <c r="AB112" s="16">
        <v>0</v>
      </c>
      <c r="AC112" s="65">
        <v>84</v>
      </c>
      <c r="AD112" s="16">
        <v>0</v>
      </c>
      <c r="AE112" s="16">
        <v>0</v>
      </c>
      <c r="AF112" s="47">
        <v>6.6000000000000003E-2</v>
      </c>
      <c r="AG112" s="16">
        <v>0</v>
      </c>
      <c r="AH112" s="65">
        <v>32</v>
      </c>
    </row>
    <row r="113" spans="1:34" ht="63" x14ac:dyDescent="0.25">
      <c r="A113" s="57" t="s">
        <v>88</v>
      </c>
      <c r="B113" s="20" t="s">
        <v>250</v>
      </c>
      <c r="C113" s="46" t="s">
        <v>220</v>
      </c>
      <c r="D113" s="33"/>
      <c r="E113" s="16">
        <v>0</v>
      </c>
      <c r="F113" s="16">
        <v>0</v>
      </c>
      <c r="G113" s="73">
        <v>0.59399999999999997</v>
      </c>
      <c r="H113" s="16">
        <v>0</v>
      </c>
      <c r="I113" s="66">
        <v>116</v>
      </c>
      <c r="J113" s="16">
        <v>0</v>
      </c>
      <c r="K113" s="16">
        <v>0</v>
      </c>
      <c r="L113" s="21">
        <f t="shared" si="93"/>
        <v>0.35799999999999998</v>
      </c>
      <c r="M113" s="16">
        <v>0</v>
      </c>
      <c r="N113" s="83">
        <f t="shared" si="94"/>
        <v>78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47">
        <f t="shared" si="102"/>
        <v>0</v>
      </c>
      <c r="W113" s="16">
        <v>0</v>
      </c>
      <c r="X113" s="47">
        <f t="shared" si="103"/>
        <v>0</v>
      </c>
      <c r="Y113" s="16">
        <v>0</v>
      </c>
      <c r="Z113" s="16">
        <v>0</v>
      </c>
      <c r="AA113" s="16">
        <v>0.28199999999999997</v>
      </c>
      <c r="AB113" s="16">
        <v>0</v>
      </c>
      <c r="AC113" s="65">
        <v>37</v>
      </c>
      <c r="AD113" s="16">
        <v>0</v>
      </c>
      <c r="AE113" s="16">
        <v>0</v>
      </c>
      <c r="AF113" s="47">
        <v>7.5999999999999998E-2</v>
      </c>
      <c r="AG113" s="16">
        <v>0</v>
      </c>
      <c r="AH113" s="65">
        <v>41</v>
      </c>
    </row>
    <row r="114" spans="1:34" ht="47.25" x14ac:dyDescent="0.25">
      <c r="A114" s="57" t="s">
        <v>89</v>
      </c>
      <c r="B114" s="20" t="s">
        <v>162</v>
      </c>
      <c r="C114" s="46" t="s">
        <v>221</v>
      </c>
      <c r="D114" s="33"/>
      <c r="E114" s="16">
        <v>0</v>
      </c>
      <c r="F114" s="16">
        <v>0</v>
      </c>
      <c r="G114" s="73">
        <v>0.29299999999999998</v>
      </c>
      <c r="H114" s="16">
        <v>0</v>
      </c>
      <c r="I114" s="66">
        <v>11</v>
      </c>
      <c r="J114" s="16">
        <v>0</v>
      </c>
      <c r="K114" s="16">
        <v>0</v>
      </c>
      <c r="L114" s="21">
        <f t="shared" si="93"/>
        <v>7.8E-2</v>
      </c>
      <c r="M114" s="16">
        <v>0</v>
      </c>
      <c r="N114" s="83">
        <f t="shared" si="94"/>
        <v>17</v>
      </c>
      <c r="O114" s="16">
        <v>0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47">
        <f t="shared" si="102"/>
        <v>0</v>
      </c>
      <c r="W114" s="16">
        <v>0</v>
      </c>
      <c r="X114" s="47">
        <f t="shared" si="103"/>
        <v>0</v>
      </c>
      <c r="Y114" s="16">
        <v>0</v>
      </c>
      <c r="Z114" s="16">
        <v>0</v>
      </c>
      <c r="AA114" s="16">
        <v>0</v>
      </c>
      <c r="AB114" s="16">
        <v>0</v>
      </c>
      <c r="AC114" s="65">
        <v>0</v>
      </c>
      <c r="AD114" s="16">
        <v>0</v>
      </c>
      <c r="AE114" s="16">
        <v>0</v>
      </c>
      <c r="AF114" s="47">
        <v>7.8E-2</v>
      </c>
      <c r="AG114" s="16">
        <v>0</v>
      </c>
      <c r="AH114" s="65">
        <v>17</v>
      </c>
    </row>
    <row r="115" spans="1:34" ht="46.5" customHeight="1" x14ac:dyDescent="0.25">
      <c r="A115" s="57" t="s">
        <v>90</v>
      </c>
      <c r="B115" s="20" t="s">
        <v>163</v>
      </c>
      <c r="C115" s="46" t="s">
        <v>222</v>
      </c>
      <c r="D115" s="33"/>
      <c r="E115" s="16">
        <v>0</v>
      </c>
      <c r="F115" s="16">
        <v>0</v>
      </c>
      <c r="G115" s="73">
        <v>0.26800000000000002</v>
      </c>
      <c r="H115" s="16">
        <v>0</v>
      </c>
      <c r="I115" s="66">
        <v>11</v>
      </c>
      <c r="J115" s="16">
        <v>0</v>
      </c>
      <c r="K115" s="16">
        <v>0</v>
      </c>
      <c r="L115" s="21">
        <f t="shared" si="93"/>
        <v>9.8000000000000004E-2</v>
      </c>
      <c r="M115" s="16">
        <v>0</v>
      </c>
      <c r="N115" s="83">
        <f t="shared" si="94"/>
        <v>11</v>
      </c>
      <c r="O115" s="16">
        <v>0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47">
        <f t="shared" si="102"/>
        <v>0</v>
      </c>
      <c r="W115" s="16">
        <v>0</v>
      </c>
      <c r="X115" s="47">
        <f t="shared" si="103"/>
        <v>0</v>
      </c>
      <c r="Y115" s="16">
        <v>0</v>
      </c>
      <c r="Z115" s="16">
        <v>0</v>
      </c>
      <c r="AA115" s="16">
        <v>9.8000000000000004E-2</v>
      </c>
      <c r="AB115" s="16">
        <v>0</v>
      </c>
      <c r="AC115" s="65">
        <v>11</v>
      </c>
      <c r="AD115" s="16">
        <v>0</v>
      </c>
      <c r="AE115" s="16">
        <v>0</v>
      </c>
      <c r="AF115" s="47">
        <f t="shared" ref="AF115" si="104">AF121</f>
        <v>0</v>
      </c>
      <c r="AG115" s="16">
        <v>0</v>
      </c>
      <c r="AH115" s="65">
        <v>0</v>
      </c>
    </row>
    <row r="116" spans="1:34" ht="50.25" customHeight="1" x14ac:dyDescent="0.25">
      <c r="A116" s="57" t="s">
        <v>91</v>
      </c>
      <c r="B116" s="20" t="s">
        <v>258</v>
      </c>
      <c r="C116" s="46" t="s">
        <v>223</v>
      </c>
      <c r="D116" s="33"/>
      <c r="E116" s="16">
        <v>0</v>
      </c>
      <c r="F116" s="16">
        <v>0</v>
      </c>
      <c r="G116" s="73">
        <v>1.133</v>
      </c>
      <c r="H116" s="16">
        <v>0</v>
      </c>
      <c r="I116" s="66">
        <v>52</v>
      </c>
      <c r="J116" s="16">
        <v>0</v>
      </c>
      <c r="K116" s="16">
        <v>0</v>
      </c>
      <c r="L116" s="21">
        <f t="shared" si="93"/>
        <v>0.79200000000000004</v>
      </c>
      <c r="M116" s="16">
        <v>0</v>
      </c>
      <c r="N116" s="83">
        <f t="shared" si="94"/>
        <v>53</v>
      </c>
      <c r="O116" s="16">
        <v>0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47">
        <f t="shared" si="102"/>
        <v>0</v>
      </c>
      <c r="W116" s="16">
        <v>0</v>
      </c>
      <c r="X116" s="47">
        <f t="shared" si="103"/>
        <v>0</v>
      </c>
      <c r="Y116" s="16">
        <v>0</v>
      </c>
      <c r="Z116" s="16">
        <v>0</v>
      </c>
      <c r="AA116" s="16">
        <v>0.79200000000000004</v>
      </c>
      <c r="AB116" s="16">
        <v>0</v>
      </c>
      <c r="AC116" s="65">
        <v>53</v>
      </c>
      <c r="AD116" s="16">
        <v>0</v>
      </c>
      <c r="AE116" s="16">
        <v>0</v>
      </c>
      <c r="AF116" s="47">
        <v>0</v>
      </c>
      <c r="AG116" s="16">
        <v>0</v>
      </c>
      <c r="AH116" s="65">
        <v>0</v>
      </c>
    </row>
    <row r="117" spans="1:34" ht="43.5" customHeight="1" x14ac:dyDescent="0.25">
      <c r="A117" s="57" t="s">
        <v>92</v>
      </c>
      <c r="B117" s="20" t="s">
        <v>259</v>
      </c>
      <c r="C117" s="46" t="s">
        <v>224</v>
      </c>
      <c r="D117" s="33"/>
      <c r="E117" s="16">
        <v>0</v>
      </c>
      <c r="F117" s="16">
        <v>0</v>
      </c>
      <c r="G117" s="73">
        <v>1.2250000000000001</v>
      </c>
      <c r="H117" s="16">
        <v>0</v>
      </c>
      <c r="I117" s="66">
        <v>77</v>
      </c>
      <c r="J117" s="16">
        <v>0</v>
      </c>
      <c r="K117" s="16">
        <v>0</v>
      </c>
      <c r="L117" s="21">
        <f t="shared" si="93"/>
        <v>0.88400000000000001</v>
      </c>
      <c r="M117" s="16">
        <v>0</v>
      </c>
      <c r="N117" s="83">
        <f t="shared" si="94"/>
        <v>70</v>
      </c>
      <c r="O117" s="16">
        <v>0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47">
        <f t="shared" si="102"/>
        <v>0</v>
      </c>
      <c r="W117" s="16">
        <v>0</v>
      </c>
      <c r="X117" s="47">
        <f t="shared" si="103"/>
        <v>0</v>
      </c>
      <c r="Y117" s="16">
        <v>0</v>
      </c>
      <c r="Z117" s="16">
        <v>0</v>
      </c>
      <c r="AA117" s="16">
        <v>0.88400000000000001</v>
      </c>
      <c r="AB117" s="16">
        <v>0</v>
      </c>
      <c r="AC117" s="65">
        <v>64</v>
      </c>
      <c r="AD117" s="16">
        <v>0</v>
      </c>
      <c r="AE117" s="16">
        <v>0</v>
      </c>
      <c r="AF117" s="47">
        <f t="shared" ref="AF117:AF119" si="105">AF123</f>
        <v>0</v>
      </c>
      <c r="AG117" s="16">
        <v>0</v>
      </c>
      <c r="AH117" s="65">
        <v>6</v>
      </c>
    </row>
    <row r="118" spans="1:34" ht="63" x14ac:dyDescent="0.25">
      <c r="A118" s="57" t="s">
        <v>93</v>
      </c>
      <c r="B118" s="20" t="s">
        <v>268</v>
      </c>
      <c r="C118" s="46" t="s">
        <v>225</v>
      </c>
      <c r="D118" s="33"/>
      <c r="E118" s="16">
        <v>0</v>
      </c>
      <c r="F118" s="16">
        <v>0</v>
      </c>
      <c r="G118" s="73">
        <v>1.3069999999999999</v>
      </c>
      <c r="H118" s="16">
        <v>0</v>
      </c>
      <c r="I118" s="66">
        <v>97</v>
      </c>
      <c r="J118" s="16">
        <v>0</v>
      </c>
      <c r="K118" s="16">
        <v>0</v>
      </c>
      <c r="L118" s="21">
        <f t="shared" si="93"/>
        <v>1.204</v>
      </c>
      <c r="M118" s="16">
        <v>0</v>
      </c>
      <c r="N118" s="83">
        <f t="shared" si="94"/>
        <v>97</v>
      </c>
      <c r="O118" s="16">
        <v>0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47">
        <f t="shared" si="102"/>
        <v>0</v>
      </c>
      <c r="W118" s="16">
        <v>0</v>
      </c>
      <c r="X118" s="47">
        <f t="shared" si="103"/>
        <v>0</v>
      </c>
      <c r="Y118" s="16">
        <v>0</v>
      </c>
      <c r="Z118" s="16">
        <v>0</v>
      </c>
      <c r="AA118" s="16">
        <v>1.1839999999999999</v>
      </c>
      <c r="AB118" s="16">
        <v>0</v>
      </c>
      <c r="AC118" s="65">
        <v>94</v>
      </c>
      <c r="AD118" s="16">
        <v>0</v>
      </c>
      <c r="AE118" s="16">
        <v>0</v>
      </c>
      <c r="AF118" s="47">
        <f t="shared" si="105"/>
        <v>0.02</v>
      </c>
      <c r="AG118" s="16">
        <v>0</v>
      </c>
      <c r="AH118" s="65">
        <v>3</v>
      </c>
    </row>
    <row r="119" spans="1:34" ht="63" x14ac:dyDescent="0.25">
      <c r="A119" s="57" t="s">
        <v>94</v>
      </c>
      <c r="B119" s="20" t="s">
        <v>267</v>
      </c>
      <c r="C119" s="46" t="s">
        <v>226</v>
      </c>
      <c r="D119" s="33"/>
      <c r="E119" s="16">
        <v>0</v>
      </c>
      <c r="F119" s="16">
        <v>0</v>
      </c>
      <c r="G119" s="73">
        <v>0.44400000000000001</v>
      </c>
      <c r="H119" s="16">
        <v>0</v>
      </c>
      <c r="I119" s="66">
        <v>40</v>
      </c>
      <c r="J119" s="16">
        <v>0</v>
      </c>
      <c r="K119" s="16">
        <v>0</v>
      </c>
      <c r="L119" s="21">
        <f t="shared" si="93"/>
        <v>0.36499999999999999</v>
      </c>
      <c r="M119" s="16">
        <v>0</v>
      </c>
      <c r="N119" s="83">
        <f t="shared" si="94"/>
        <v>40</v>
      </c>
      <c r="O119" s="16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47">
        <f t="shared" si="102"/>
        <v>0</v>
      </c>
      <c r="W119" s="16">
        <v>0</v>
      </c>
      <c r="X119" s="47">
        <f t="shared" si="103"/>
        <v>0</v>
      </c>
      <c r="Y119" s="16">
        <v>0</v>
      </c>
      <c r="Z119" s="16">
        <v>0</v>
      </c>
      <c r="AA119" s="16">
        <v>0.36499999999999999</v>
      </c>
      <c r="AB119" s="16">
        <v>0</v>
      </c>
      <c r="AC119" s="65">
        <v>40</v>
      </c>
      <c r="AD119" s="16">
        <v>0</v>
      </c>
      <c r="AE119" s="16">
        <v>0</v>
      </c>
      <c r="AF119" s="47">
        <f t="shared" si="105"/>
        <v>0</v>
      </c>
      <c r="AG119" s="16">
        <v>0</v>
      </c>
      <c r="AH119" s="65">
        <v>0</v>
      </c>
    </row>
    <row r="120" spans="1:34" ht="46.5" customHeight="1" x14ac:dyDescent="0.25">
      <c r="A120" s="57" t="s">
        <v>95</v>
      </c>
      <c r="B120" s="20" t="s">
        <v>266</v>
      </c>
      <c r="C120" s="46" t="s">
        <v>227</v>
      </c>
      <c r="D120" s="33"/>
      <c r="E120" s="16">
        <v>0</v>
      </c>
      <c r="F120" s="16">
        <v>0</v>
      </c>
      <c r="G120" s="73">
        <v>0.252</v>
      </c>
      <c r="H120" s="16">
        <v>0</v>
      </c>
      <c r="I120" s="66">
        <v>28</v>
      </c>
      <c r="J120" s="16">
        <v>0</v>
      </c>
      <c r="K120" s="16">
        <v>0</v>
      </c>
      <c r="L120" s="21">
        <f t="shared" si="93"/>
        <v>0.40100000000000002</v>
      </c>
      <c r="M120" s="16">
        <v>0</v>
      </c>
      <c r="N120" s="83">
        <f t="shared" si="94"/>
        <v>48</v>
      </c>
      <c r="O120" s="16">
        <v>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47">
        <f t="shared" si="102"/>
        <v>0</v>
      </c>
      <c r="W120" s="16">
        <v>0</v>
      </c>
      <c r="X120" s="47">
        <f t="shared" si="103"/>
        <v>0</v>
      </c>
      <c r="Y120" s="16">
        <v>0</v>
      </c>
      <c r="Z120" s="16">
        <v>0</v>
      </c>
      <c r="AA120" s="16">
        <v>0.192</v>
      </c>
      <c r="AB120" s="16">
        <v>0</v>
      </c>
      <c r="AC120" s="65">
        <v>23</v>
      </c>
      <c r="AD120" s="16">
        <v>0</v>
      </c>
      <c r="AE120" s="16">
        <v>0</v>
      </c>
      <c r="AF120" s="47">
        <v>0.20899999999999999</v>
      </c>
      <c r="AG120" s="16">
        <v>0</v>
      </c>
      <c r="AH120" s="65">
        <v>25</v>
      </c>
    </row>
    <row r="121" spans="1:34" ht="47.25" x14ac:dyDescent="0.25">
      <c r="A121" s="57" t="s">
        <v>164</v>
      </c>
      <c r="B121" s="20" t="s">
        <v>265</v>
      </c>
      <c r="C121" s="46" t="s">
        <v>228</v>
      </c>
      <c r="D121" s="33"/>
      <c r="E121" s="16">
        <v>0</v>
      </c>
      <c r="F121" s="16">
        <v>0</v>
      </c>
      <c r="G121" s="73">
        <v>0.4</v>
      </c>
      <c r="H121" s="16">
        <v>0</v>
      </c>
      <c r="I121" s="66">
        <v>43</v>
      </c>
      <c r="J121" s="16">
        <v>0</v>
      </c>
      <c r="K121" s="16">
        <v>0</v>
      </c>
      <c r="L121" s="21">
        <f t="shared" si="93"/>
        <v>0.32</v>
      </c>
      <c r="M121" s="16">
        <v>0</v>
      </c>
      <c r="N121" s="83">
        <f t="shared" si="94"/>
        <v>30</v>
      </c>
      <c r="O121" s="16">
        <v>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47">
        <f t="shared" si="102"/>
        <v>0</v>
      </c>
      <c r="W121" s="16">
        <v>0</v>
      </c>
      <c r="X121" s="47">
        <f t="shared" si="103"/>
        <v>0</v>
      </c>
      <c r="Y121" s="16">
        <v>0</v>
      </c>
      <c r="Z121" s="16">
        <v>0</v>
      </c>
      <c r="AA121" s="16">
        <v>0.32</v>
      </c>
      <c r="AB121" s="16">
        <v>0</v>
      </c>
      <c r="AC121" s="65">
        <v>30</v>
      </c>
      <c r="AD121" s="16">
        <v>0</v>
      </c>
      <c r="AE121" s="16">
        <v>0</v>
      </c>
      <c r="AF121" s="47">
        <f t="shared" ref="AF121" si="106">AF127</f>
        <v>0</v>
      </c>
      <c r="AG121" s="16">
        <v>0</v>
      </c>
      <c r="AH121" s="65">
        <v>0</v>
      </c>
    </row>
    <row r="122" spans="1:34" ht="46.5" customHeight="1" x14ac:dyDescent="0.25">
      <c r="A122" s="57" t="s">
        <v>165</v>
      </c>
      <c r="B122" s="20" t="s">
        <v>264</v>
      </c>
      <c r="C122" s="46" t="s">
        <v>229</v>
      </c>
      <c r="D122" s="33"/>
      <c r="E122" s="16">
        <v>0</v>
      </c>
      <c r="F122" s="16">
        <v>0</v>
      </c>
      <c r="G122" s="73">
        <v>0.214</v>
      </c>
      <c r="H122" s="16">
        <v>0</v>
      </c>
      <c r="I122" s="66">
        <v>18</v>
      </c>
      <c r="J122" s="16">
        <v>0</v>
      </c>
      <c r="K122" s="16">
        <v>0</v>
      </c>
      <c r="L122" s="21">
        <f t="shared" si="93"/>
        <v>0.33899999999999997</v>
      </c>
      <c r="M122" s="16">
        <v>0</v>
      </c>
      <c r="N122" s="83">
        <f t="shared" si="94"/>
        <v>32</v>
      </c>
      <c r="O122" s="16">
        <v>0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47">
        <f t="shared" si="102"/>
        <v>0</v>
      </c>
      <c r="W122" s="16">
        <v>0</v>
      </c>
      <c r="X122" s="47">
        <f t="shared" si="103"/>
        <v>0</v>
      </c>
      <c r="Y122" s="16">
        <v>0</v>
      </c>
      <c r="Z122" s="16">
        <v>0</v>
      </c>
      <c r="AA122" s="16">
        <v>0.17899999999999999</v>
      </c>
      <c r="AB122" s="16">
        <v>0</v>
      </c>
      <c r="AC122" s="65">
        <v>18</v>
      </c>
      <c r="AD122" s="16">
        <v>0</v>
      </c>
      <c r="AE122" s="16">
        <v>0</v>
      </c>
      <c r="AF122" s="47">
        <v>0.16</v>
      </c>
      <c r="AG122" s="16">
        <v>0</v>
      </c>
      <c r="AH122" s="65">
        <v>14</v>
      </c>
    </row>
    <row r="123" spans="1:34" ht="47.25" x14ac:dyDescent="0.25">
      <c r="A123" s="57" t="s">
        <v>166</v>
      </c>
      <c r="B123" s="20" t="s">
        <v>263</v>
      </c>
      <c r="C123" s="46" t="s">
        <v>230</v>
      </c>
      <c r="D123" s="33"/>
      <c r="E123" s="16">
        <v>0</v>
      </c>
      <c r="F123" s="16">
        <v>0</v>
      </c>
      <c r="G123" s="73">
        <v>0.71099999999999997</v>
      </c>
      <c r="H123" s="16">
        <v>0</v>
      </c>
      <c r="I123" s="66">
        <v>71</v>
      </c>
      <c r="J123" s="16">
        <v>0</v>
      </c>
      <c r="K123" s="16">
        <v>0</v>
      </c>
      <c r="L123" s="21">
        <f t="shared" si="93"/>
        <v>0.70399999999999996</v>
      </c>
      <c r="M123" s="16">
        <v>0</v>
      </c>
      <c r="N123" s="83">
        <f t="shared" si="94"/>
        <v>75</v>
      </c>
      <c r="O123" s="16">
        <v>0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47">
        <f t="shared" si="102"/>
        <v>0</v>
      </c>
      <c r="W123" s="16">
        <v>0</v>
      </c>
      <c r="X123" s="47">
        <f t="shared" si="103"/>
        <v>0</v>
      </c>
      <c r="Y123" s="16">
        <v>0</v>
      </c>
      <c r="Z123" s="16">
        <v>0</v>
      </c>
      <c r="AA123" s="16">
        <v>0.70399999999999996</v>
      </c>
      <c r="AB123" s="16">
        <v>0</v>
      </c>
      <c r="AC123" s="65">
        <v>70</v>
      </c>
      <c r="AD123" s="16">
        <v>0</v>
      </c>
      <c r="AE123" s="16">
        <v>0</v>
      </c>
      <c r="AF123" s="47">
        <f t="shared" ref="AF123" si="107">AF129</f>
        <v>0</v>
      </c>
      <c r="AG123" s="16">
        <v>0</v>
      </c>
      <c r="AH123" s="65">
        <v>5</v>
      </c>
    </row>
    <row r="124" spans="1:34" ht="63" x14ac:dyDescent="0.25">
      <c r="A124" s="57" t="s">
        <v>167</v>
      </c>
      <c r="B124" s="20" t="s">
        <v>262</v>
      </c>
      <c r="C124" s="46" t="s">
        <v>231</v>
      </c>
      <c r="D124" s="33"/>
      <c r="E124" s="16">
        <v>0</v>
      </c>
      <c r="F124" s="16">
        <v>0</v>
      </c>
      <c r="G124" s="73">
        <v>0</v>
      </c>
      <c r="H124" s="16">
        <v>0</v>
      </c>
      <c r="I124" s="66">
        <v>8</v>
      </c>
      <c r="J124" s="16">
        <v>0</v>
      </c>
      <c r="K124" s="16">
        <v>0</v>
      </c>
      <c r="L124" s="21">
        <f t="shared" si="93"/>
        <v>0.02</v>
      </c>
      <c r="M124" s="16">
        <v>0</v>
      </c>
      <c r="N124" s="83">
        <f t="shared" si="94"/>
        <v>16</v>
      </c>
      <c r="O124" s="16">
        <v>0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47">
        <f t="shared" si="102"/>
        <v>0</v>
      </c>
      <c r="W124" s="16">
        <v>0</v>
      </c>
      <c r="X124" s="47">
        <f t="shared" si="103"/>
        <v>0</v>
      </c>
      <c r="Y124" s="16">
        <v>0</v>
      </c>
      <c r="Z124" s="16">
        <v>0</v>
      </c>
      <c r="AA124" s="16">
        <v>0</v>
      </c>
      <c r="AB124" s="16">
        <v>0</v>
      </c>
      <c r="AC124" s="65">
        <v>6</v>
      </c>
      <c r="AD124" s="16">
        <v>0</v>
      </c>
      <c r="AE124" s="16">
        <v>0</v>
      </c>
      <c r="AF124" s="47">
        <v>0.02</v>
      </c>
      <c r="AG124" s="16">
        <v>0</v>
      </c>
      <c r="AH124" s="65">
        <v>10</v>
      </c>
    </row>
    <row r="125" spans="1:34" ht="42" customHeight="1" x14ac:dyDescent="0.25">
      <c r="A125" s="57" t="s">
        <v>168</v>
      </c>
      <c r="B125" s="20" t="s">
        <v>169</v>
      </c>
      <c r="C125" s="46" t="s">
        <v>232</v>
      </c>
      <c r="D125" s="33"/>
      <c r="E125" s="16">
        <v>0</v>
      </c>
      <c r="F125" s="16">
        <v>0</v>
      </c>
      <c r="G125" s="73">
        <v>0</v>
      </c>
      <c r="H125" s="16">
        <v>0</v>
      </c>
      <c r="I125" s="66">
        <v>2</v>
      </c>
      <c r="J125" s="16">
        <v>0</v>
      </c>
      <c r="K125" s="16">
        <v>0</v>
      </c>
      <c r="L125" s="21">
        <v>0</v>
      </c>
      <c r="M125" s="16">
        <v>0</v>
      </c>
      <c r="N125" s="83">
        <v>2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47">
        <f t="shared" si="102"/>
        <v>0</v>
      </c>
      <c r="W125" s="16">
        <v>0</v>
      </c>
      <c r="X125" s="47">
        <f t="shared" si="103"/>
        <v>0</v>
      </c>
      <c r="Y125" s="16">
        <v>0</v>
      </c>
      <c r="Z125" s="16">
        <v>0</v>
      </c>
      <c r="AA125" s="47">
        <f t="shared" ref="AA125:AA127" si="108">AA131</f>
        <v>0</v>
      </c>
      <c r="AB125" s="47">
        <f t="shared" ref="AB125:AC140" si="109">AB131</f>
        <v>0</v>
      </c>
      <c r="AC125" s="65">
        <f t="shared" si="109"/>
        <v>0</v>
      </c>
      <c r="AD125" s="16">
        <v>0</v>
      </c>
      <c r="AE125" s="16">
        <v>0</v>
      </c>
      <c r="AF125" s="47">
        <v>0</v>
      </c>
      <c r="AG125" s="16">
        <v>0</v>
      </c>
      <c r="AH125" s="65">
        <v>2</v>
      </c>
    </row>
    <row r="126" spans="1:34" s="3" customFormat="1" ht="47.25" x14ac:dyDescent="0.25">
      <c r="A126" s="56" t="s">
        <v>40</v>
      </c>
      <c r="B126" s="11" t="s">
        <v>170</v>
      </c>
      <c r="C126" s="38" t="s">
        <v>98</v>
      </c>
      <c r="D126" s="34"/>
      <c r="E126" s="8">
        <v>0</v>
      </c>
      <c r="F126" s="8">
        <v>0</v>
      </c>
      <c r="G126" s="8">
        <v>0</v>
      </c>
      <c r="H126" s="8">
        <v>0</v>
      </c>
      <c r="I126" s="82">
        <f>I127</f>
        <v>3</v>
      </c>
      <c r="J126" s="8">
        <v>0</v>
      </c>
      <c r="K126" s="8">
        <v>0</v>
      </c>
      <c r="L126" s="6">
        <f t="shared" si="93"/>
        <v>0</v>
      </c>
      <c r="M126" s="8">
        <v>0</v>
      </c>
      <c r="N126" s="75">
        <f t="shared" si="94"/>
        <v>3</v>
      </c>
      <c r="O126" s="8">
        <v>0</v>
      </c>
      <c r="P126" s="8">
        <v>0</v>
      </c>
      <c r="Q126" s="8">
        <v>0</v>
      </c>
      <c r="R126" s="8">
        <v>0</v>
      </c>
      <c r="S126" s="8">
        <v>0</v>
      </c>
      <c r="T126" s="8">
        <v>0</v>
      </c>
      <c r="U126" s="8">
        <v>0</v>
      </c>
      <c r="V126" s="39">
        <f t="shared" si="102"/>
        <v>0</v>
      </c>
      <c r="W126" s="8">
        <v>0</v>
      </c>
      <c r="X126" s="39">
        <f t="shared" si="103"/>
        <v>0</v>
      </c>
      <c r="Y126" s="8">
        <v>0</v>
      </c>
      <c r="Z126" s="8">
        <v>0</v>
      </c>
      <c r="AA126" s="39">
        <f t="shared" si="108"/>
        <v>0</v>
      </c>
      <c r="AB126" s="39">
        <f t="shared" si="109"/>
        <v>0</v>
      </c>
      <c r="AC126" s="40">
        <f t="shared" si="109"/>
        <v>0</v>
      </c>
      <c r="AD126" s="8">
        <v>0</v>
      </c>
      <c r="AE126" s="8">
        <v>0</v>
      </c>
      <c r="AF126" s="39">
        <f t="shared" ref="AF126:AF131" si="110">AF132</f>
        <v>0</v>
      </c>
      <c r="AG126" s="8">
        <v>0</v>
      </c>
      <c r="AH126" s="40">
        <f>AH127</f>
        <v>3</v>
      </c>
    </row>
    <row r="127" spans="1:34" ht="42" customHeight="1" x14ac:dyDescent="0.25">
      <c r="A127" s="58" t="s">
        <v>171</v>
      </c>
      <c r="B127" s="23" t="s">
        <v>172</v>
      </c>
      <c r="C127" s="46" t="s">
        <v>233</v>
      </c>
      <c r="D127" s="33"/>
      <c r="E127" s="16">
        <v>0</v>
      </c>
      <c r="F127" s="16">
        <v>0</v>
      </c>
      <c r="G127" s="16">
        <v>0</v>
      </c>
      <c r="H127" s="16">
        <v>0</v>
      </c>
      <c r="I127" s="66">
        <v>3</v>
      </c>
      <c r="J127" s="16">
        <v>0</v>
      </c>
      <c r="K127" s="16">
        <v>0</v>
      </c>
      <c r="L127" s="21">
        <f t="shared" si="93"/>
        <v>0</v>
      </c>
      <c r="M127" s="16">
        <v>0</v>
      </c>
      <c r="N127" s="83">
        <f t="shared" si="94"/>
        <v>3</v>
      </c>
      <c r="O127" s="16">
        <v>0</v>
      </c>
      <c r="P127" s="16">
        <v>0</v>
      </c>
      <c r="Q127" s="16">
        <v>0</v>
      </c>
      <c r="R127" s="16">
        <v>0</v>
      </c>
      <c r="S127" s="16">
        <v>0</v>
      </c>
      <c r="T127" s="16">
        <v>0</v>
      </c>
      <c r="U127" s="16">
        <v>0</v>
      </c>
      <c r="V127" s="47">
        <f t="shared" si="102"/>
        <v>0</v>
      </c>
      <c r="W127" s="16">
        <v>0</v>
      </c>
      <c r="X127" s="47">
        <f t="shared" si="103"/>
        <v>0</v>
      </c>
      <c r="Y127" s="16">
        <v>0</v>
      </c>
      <c r="Z127" s="16">
        <v>0</v>
      </c>
      <c r="AA127" s="47">
        <f t="shared" si="108"/>
        <v>0</v>
      </c>
      <c r="AB127" s="47">
        <f t="shared" si="109"/>
        <v>0</v>
      </c>
      <c r="AC127" s="65">
        <f t="shared" si="109"/>
        <v>0</v>
      </c>
      <c r="AD127" s="16">
        <v>0</v>
      </c>
      <c r="AE127" s="16">
        <v>0</v>
      </c>
      <c r="AF127" s="47">
        <f t="shared" si="110"/>
        <v>0</v>
      </c>
      <c r="AG127" s="16">
        <v>0</v>
      </c>
      <c r="AH127" s="65">
        <v>3</v>
      </c>
    </row>
    <row r="128" spans="1:34" s="3" customFormat="1" ht="63" x14ac:dyDescent="0.25">
      <c r="A128" s="54" t="s">
        <v>173</v>
      </c>
      <c r="B128" s="11" t="s">
        <v>58</v>
      </c>
      <c r="C128" s="38" t="s">
        <v>98</v>
      </c>
      <c r="D128" s="34"/>
      <c r="E128" s="8">
        <v>0</v>
      </c>
      <c r="F128" s="8">
        <v>0</v>
      </c>
      <c r="G128" s="8">
        <v>0</v>
      </c>
      <c r="H128" s="8">
        <v>0</v>
      </c>
      <c r="I128" s="13">
        <v>0</v>
      </c>
      <c r="J128" s="8">
        <v>0</v>
      </c>
      <c r="K128" s="8">
        <v>0</v>
      </c>
      <c r="L128" s="6">
        <f t="shared" si="93"/>
        <v>0.56600000000000006</v>
      </c>
      <c r="M128" s="8">
        <v>0</v>
      </c>
      <c r="N128" s="75">
        <f t="shared" si="94"/>
        <v>0</v>
      </c>
      <c r="O128" s="8">
        <v>0</v>
      </c>
      <c r="P128" s="8">
        <v>0</v>
      </c>
      <c r="Q128" s="8">
        <v>0</v>
      </c>
      <c r="R128" s="8">
        <v>0</v>
      </c>
      <c r="S128" s="8">
        <v>0</v>
      </c>
      <c r="T128" s="8">
        <v>0</v>
      </c>
      <c r="U128" s="8">
        <v>0</v>
      </c>
      <c r="V128" s="39">
        <f t="shared" si="102"/>
        <v>0</v>
      </c>
      <c r="W128" s="8">
        <v>0</v>
      </c>
      <c r="X128" s="39">
        <f t="shared" si="103"/>
        <v>0</v>
      </c>
      <c r="Y128" s="8">
        <v>0</v>
      </c>
      <c r="Z128" s="8">
        <v>0</v>
      </c>
      <c r="AA128" s="39">
        <v>0</v>
      </c>
      <c r="AB128" s="39">
        <f t="shared" si="109"/>
        <v>0</v>
      </c>
      <c r="AC128" s="40">
        <v>0</v>
      </c>
      <c r="AD128" s="8">
        <v>0</v>
      </c>
      <c r="AE128" s="8">
        <v>0</v>
      </c>
      <c r="AF128" s="39">
        <f t="shared" si="110"/>
        <v>0.56600000000000006</v>
      </c>
      <c r="AG128" s="8">
        <v>0</v>
      </c>
      <c r="AH128" s="39">
        <f t="shared" ref="AH128:AH131" si="111">AH134</f>
        <v>0</v>
      </c>
    </row>
    <row r="129" spans="1:34" s="3" customFormat="1" ht="56.25" customHeight="1" x14ac:dyDescent="0.25">
      <c r="A129" s="54" t="s">
        <v>96</v>
      </c>
      <c r="B129" s="11" t="s">
        <v>174</v>
      </c>
      <c r="C129" s="38" t="s">
        <v>98</v>
      </c>
      <c r="D129" s="34"/>
      <c r="E129" s="8">
        <v>0</v>
      </c>
      <c r="F129" s="8">
        <v>0</v>
      </c>
      <c r="G129" s="8">
        <v>0</v>
      </c>
      <c r="H129" s="8">
        <v>0</v>
      </c>
      <c r="I129" s="13">
        <v>0</v>
      </c>
      <c r="J129" s="8">
        <v>0</v>
      </c>
      <c r="K129" s="8">
        <v>0</v>
      </c>
      <c r="L129" s="6">
        <f t="shared" si="93"/>
        <v>0</v>
      </c>
      <c r="M129" s="8">
        <v>0</v>
      </c>
      <c r="N129" s="75">
        <f t="shared" si="94"/>
        <v>0</v>
      </c>
      <c r="O129" s="8">
        <v>0</v>
      </c>
      <c r="P129" s="8">
        <v>0</v>
      </c>
      <c r="Q129" s="8">
        <v>0</v>
      </c>
      <c r="R129" s="8">
        <v>0</v>
      </c>
      <c r="S129" s="8">
        <v>0</v>
      </c>
      <c r="T129" s="8">
        <v>0</v>
      </c>
      <c r="U129" s="8">
        <v>0</v>
      </c>
      <c r="V129" s="39">
        <f t="shared" si="102"/>
        <v>0</v>
      </c>
      <c r="W129" s="8">
        <v>0</v>
      </c>
      <c r="X129" s="39">
        <f t="shared" si="103"/>
        <v>0</v>
      </c>
      <c r="Y129" s="8">
        <v>0</v>
      </c>
      <c r="Z129" s="8">
        <v>0</v>
      </c>
      <c r="AA129" s="39">
        <f t="shared" ref="AA129:AA131" si="112">AA135</f>
        <v>0</v>
      </c>
      <c r="AB129" s="39">
        <f t="shared" si="109"/>
        <v>0</v>
      </c>
      <c r="AC129" s="40">
        <v>0</v>
      </c>
      <c r="AD129" s="8">
        <v>0</v>
      </c>
      <c r="AE129" s="8">
        <v>0</v>
      </c>
      <c r="AF129" s="39">
        <f t="shared" si="110"/>
        <v>0</v>
      </c>
      <c r="AG129" s="8">
        <v>0</v>
      </c>
      <c r="AH129" s="39">
        <f t="shared" si="111"/>
        <v>0</v>
      </c>
    </row>
    <row r="130" spans="1:34" s="3" customFormat="1" ht="78" customHeight="1" x14ac:dyDescent="0.25">
      <c r="A130" s="54" t="s">
        <v>97</v>
      </c>
      <c r="B130" s="11" t="s">
        <v>175</v>
      </c>
      <c r="C130" s="38" t="s">
        <v>98</v>
      </c>
      <c r="D130" s="34"/>
      <c r="E130" s="8">
        <v>0</v>
      </c>
      <c r="F130" s="8">
        <v>0</v>
      </c>
      <c r="G130" s="8">
        <v>0</v>
      </c>
      <c r="H130" s="8">
        <v>0</v>
      </c>
      <c r="I130" s="13">
        <v>0</v>
      </c>
      <c r="J130" s="8">
        <v>0</v>
      </c>
      <c r="K130" s="8">
        <v>0</v>
      </c>
      <c r="L130" s="6">
        <f t="shared" si="93"/>
        <v>8.5000000000000006E-2</v>
      </c>
      <c r="M130" s="8">
        <v>0</v>
      </c>
      <c r="N130" s="75">
        <f t="shared" si="94"/>
        <v>0</v>
      </c>
      <c r="O130" s="8">
        <v>0</v>
      </c>
      <c r="P130" s="8">
        <v>0</v>
      </c>
      <c r="Q130" s="8">
        <v>0</v>
      </c>
      <c r="R130" s="8">
        <v>0</v>
      </c>
      <c r="S130" s="8">
        <v>0</v>
      </c>
      <c r="T130" s="8">
        <v>0</v>
      </c>
      <c r="U130" s="8">
        <v>0</v>
      </c>
      <c r="V130" s="39">
        <f t="shared" si="102"/>
        <v>0</v>
      </c>
      <c r="W130" s="8">
        <v>0</v>
      </c>
      <c r="X130" s="39">
        <f t="shared" si="103"/>
        <v>0</v>
      </c>
      <c r="Y130" s="8">
        <v>0</v>
      </c>
      <c r="Z130" s="8">
        <v>0</v>
      </c>
      <c r="AA130" s="39">
        <f t="shared" si="112"/>
        <v>0</v>
      </c>
      <c r="AB130" s="39">
        <f t="shared" si="109"/>
        <v>0</v>
      </c>
      <c r="AC130" s="40">
        <f t="shared" si="109"/>
        <v>0</v>
      </c>
      <c r="AD130" s="8">
        <v>0</v>
      </c>
      <c r="AE130" s="8">
        <v>0</v>
      </c>
      <c r="AF130" s="39">
        <f t="shared" si="110"/>
        <v>8.5000000000000006E-2</v>
      </c>
      <c r="AG130" s="8">
        <v>0</v>
      </c>
      <c r="AH130" s="39">
        <f t="shared" si="111"/>
        <v>0</v>
      </c>
    </row>
    <row r="131" spans="1:34" s="3" customFormat="1" ht="94.5" x14ac:dyDescent="0.25">
      <c r="A131" s="54" t="s">
        <v>41</v>
      </c>
      <c r="B131" s="11" t="s">
        <v>59</v>
      </c>
      <c r="C131" s="38" t="s">
        <v>98</v>
      </c>
      <c r="D131" s="34"/>
      <c r="E131" s="8">
        <v>0</v>
      </c>
      <c r="F131" s="8">
        <v>0</v>
      </c>
      <c r="G131" s="8">
        <v>0</v>
      </c>
      <c r="H131" s="8">
        <v>0</v>
      </c>
      <c r="I131" s="13">
        <v>0</v>
      </c>
      <c r="J131" s="8">
        <v>0</v>
      </c>
      <c r="K131" s="8">
        <v>0</v>
      </c>
      <c r="L131" s="6">
        <f t="shared" si="93"/>
        <v>0.23200000000000001</v>
      </c>
      <c r="M131" s="8">
        <v>0</v>
      </c>
      <c r="N131" s="75">
        <f t="shared" si="94"/>
        <v>0</v>
      </c>
      <c r="O131" s="8">
        <v>0</v>
      </c>
      <c r="P131" s="8">
        <v>0</v>
      </c>
      <c r="Q131" s="8">
        <v>0</v>
      </c>
      <c r="R131" s="8">
        <v>0</v>
      </c>
      <c r="S131" s="8">
        <v>0</v>
      </c>
      <c r="T131" s="8">
        <v>0</v>
      </c>
      <c r="U131" s="8">
        <v>0</v>
      </c>
      <c r="V131" s="39">
        <f t="shared" si="102"/>
        <v>0</v>
      </c>
      <c r="W131" s="8">
        <v>0</v>
      </c>
      <c r="X131" s="39">
        <f t="shared" si="103"/>
        <v>0</v>
      </c>
      <c r="Y131" s="8">
        <v>0</v>
      </c>
      <c r="Z131" s="8">
        <v>0</v>
      </c>
      <c r="AA131" s="39">
        <f t="shared" si="112"/>
        <v>0</v>
      </c>
      <c r="AB131" s="39">
        <f t="shared" si="109"/>
        <v>0</v>
      </c>
      <c r="AC131" s="40">
        <f t="shared" si="109"/>
        <v>0</v>
      </c>
      <c r="AD131" s="8">
        <v>0</v>
      </c>
      <c r="AE131" s="8">
        <v>0</v>
      </c>
      <c r="AF131" s="39">
        <f t="shared" si="110"/>
        <v>0.23200000000000001</v>
      </c>
      <c r="AG131" s="8">
        <v>0</v>
      </c>
      <c r="AH131" s="39">
        <f t="shared" si="111"/>
        <v>0</v>
      </c>
    </row>
    <row r="132" spans="1:34" s="3" customFormat="1" ht="78.75" x14ac:dyDescent="0.25">
      <c r="A132" s="54" t="s">
        <v>176</v>
      </c>
      <c r="B132" s="11" t="s">
        <v>177</v>
      </c>
      <c r="C132" s="38" t="s">
        <v>98</v>
      </c>
      <c r="D132" s="34"/>
      <c r="E132" s="8">
        <v>0</v>
      </c>
      <c r="F132" s="8">
        <v>0</v>
      </c>
      <c r="G132" s="8">
        <v>0</v>
      </c>
      <c r="H132" s="8">
        <v>0</v>
      </c>
      <c r="I132" s="13">
        <v>0</v>
      </c>
      <c r="J132" s="8">
        <v>0</v>
      </c>
      <c r="K132" s="8">
        <v>0</v>
      </c>
      <c r="L132" s="6">
        <f t="shared" si="93"/>
        <v>0</v>
      </c>
      <c r="M132" s="8">
        <v>0</v>
      </c>
      <c r="N132" s="75">
        <f t="shared" si="94"/>
        <v>0</v>
      </c>
      <c r="O132" s="8">
        <v>0</v>
      </c>
      <c r="P132" s="8">
        <v>0</v>
      </c>
      <c r="Q132" s="8">
        <v>0</v>
      </c>
      <c r="R132" s="8">
        <v>0</v>
      </c>
      <c r="S132" s="8">
        <v>0</v>
      </c>
      <c r="T132" s="8">
        <v>0</v>
      </c>
      <c r="U132" s="8">
        <v>0</v>
      </c>
      <c r="V132" s="39">
        <f t="shared" si="102"/>
        <v>0</v>
      </c>
      <c r="W132" s="8">
        <v>0</v>
      </c>
      <c r="X132" s="39">
        <f t="shared" si="103"/>
        <v>0</v>
      </c>
      <c r="Y132" s="8">
        <v>0</v>
      </c>
      <c r="Z132" s="8">
        <v>0</v>
      </c>
      <c r="AA132" s="39">
        <v>0</v>
      </c>
      <c r="AB132" s="39">
        <f t="shared" si="109"/>
        <v>0</v>
      </c>
      <c r="AC132" s="40">
        <v>0</v>
      </c>
      <c r="AD132" s="8">
        <v>0</v>
      </c>
      <c r="AE132" s="8">
        <v>0</v>
      </c>
      <c r="AF132" s="39">
        <v>0</v>
      </c>
      <c r="AG132" s="8">
        <v>0</v>
      </c>
      <c r="AH132" s="39">
        <v>0</v>
      </c>
    </row>
    <row r="133" spans="1:34" s="3" customFormat="1" ht="78.75" x14ac:dyDescent="0.25">
      <c r="A133" s="54" t="s">
        <v>178</v>
      </c>
      <c r="B133" s="11" t="s">
        <v>179</v>
      </c>
      <c r="C133" s="38" t="s">
        <v>98</v>
      </c>
      <c r="D133" s="34"/>
      <c r="E133" s="8">
        <v>0</v>
      </c>
      <c r="F133" s="8">
        <v>0</v>
      </c>
      <c r="G133" s="8">
        <v>0</v>
      </c>
      <c r="H133" s="8">
        <v>0</v>
      </c>
      <c r="I133" s="13">
        <v>0</v>
      </c>
      <c r="J133" s="8">
        <v>0</v>
      </c>
      <c r="K133" s="8">
        <v>0</v>
      </c>
      <c r="L133" s="6">
        <f t="shared" si="93"/>
        <v>0</v>
      </c>
      <c r="M133" s="8">
        <v>0</v>
      </c>
      <c r="N133" s="75">
        <f t="shared" si="94"/>
        <v>0</v>
      </c>
      <c r="O133" s="8">
        <v>0</v>
      </c>
      <c r="P133" s="8">
        <v>0</v>
      </c>
      <c r="Q133" s="8">
        <v>0</v>
      </c>
      <c r="R133" s="8">
        <v>0</v>
      </c>
      <c r="S133" s="8">
        <v>0</v>
      </c>
      <c r="T133" s="8">
        <v>0</v>
      </c>
      <c r="U133" s="8">
        <v>0</v>
      </c>
      <c r="V133" s="39">
        <f t="shared" si="102"/>
        <v>0</v>
      </c>
      <c r="W133" s="8">
        <v>0</v>
      </c>
      <c r="X133" s="39">
        <f t="shared" si="103"/>
        <v>0</v>
      </c>
      <c r="Y133" s="8">
        <v>0</v>
      </c>
      <c r="Z133" s="8">
        <v>0</v>
      </c>
      <c r="AA133" s="39">
        <v>0</v>
      </c>
      <c r="AB133" s="39">
        <f t="shared" si="109"/>
        <v>0</v>
      </c>
      <c r="AC133" s="40">
        <v>0</v>
      </c>
      <c r="AD133" s="8">
        <v>0</v>
      </c>
      <c r="AE133" s="8">
        <v>0</v>
      </c>
      <c r="AF133" s="39">
        <f t="shared" ref="AF133" si="113">AF139</f>
        <v>0</v>
      </c>
      <c r="AG133" s="8">
        <v>0</v>
      </c>
      <c r="AH133" s="39">
        <f t="shared" ref="AH133" si="114">AH139</f>
        <v>0</v>
      </c>
    </row>
    <row r="134" spans="1:34" s="3" customFormat="1" ht="47.25" x14ac:dyDescent="0.25">
      <c r="A134" s="54" t="s">
        <v>42</v>
      </c>
      <c r="B134" s="11" t="s">
        <v>180</v>
      </c>
      <c r="C134" s="38" t="s">
        <v>98</v>
      </c>
      <c r="D134" s="34"/>
      <c r="E134" s="8">
        <f t="shared" ref="E134:F134" si="115">E135</f>
        <v>0</v>
      </c>
      <c r="F134" s="8">
        <f t="shared" si="115"/>
        <v>0</v>
      </c>
      <c r="G134" s="8">
        <f>G136+G137</f>
        <v>0.33500000000000002</v>
      </c>
      <c r="H134" s="8">
        <v>0</v>
      </c>
      <c r="I134" s="13">
        <v>0</v>
      </c>
      <c r="J134" s="8">
        <v>0</v>
      </c>
      <c r="K134" s="8">
        <v>0</v>
      </c>
      <c r="L134" s="6">
        <f t="shared" si="93"/>
        <v>1.373</v>
      </c>
      <c r="M134" s="8">
        <v>0</v>
      </c>
      <c r="N134" s="75">
        <f t="shared" si="94"/>
        <v>269</v>
      </c>
      <c r="O134" s="8">
        <v>0</v>
      </c>
      <c r="P134" s="8">
        <v>0</v>
      </c>
      <c r="Q134" s="8">
        <v>0</v>
      </c>
      <c r="R134" s="8">
        <v>0</v>
      </c>
      <c r="S134" s="8">
        <v>0</v>
      </c>
      <c r="T134" s="8">
        <v>0</v>
      </c>
      <c r="U134" s="8">
        <v>0</v>
      </c>
      <c r="V134" s="39">
        <f t="shared" si="102"/>
        <v>0</v>
      </c>
      <c r="W134" s="8">
        <v>0</v>
      </c>
      <c r="X134" s="39">
        <f t="shared" si="103"/>
        <v>0</v>
      </c>
      <c r="Y134" s="8">
        <v>0</v>
      </c>
      <c r="Z134" s="8">
        <v>0</v>
      </c>
      <c r="AA134" s="39">
        <f>AA138</f>
        <v>0.80699999999999994</v>
      </c>
      <c r="AB134" s="39">
        <f t="shared" si="109"/>
        <v>0</v>
      </c>
      <c r="AC134" s="40">
        <f>AC138</f>
        <v>269</v>
      </c>
      <c r="AD134" s="8">
        <v>0</v>
      </c>
      <c r="AE134" s="8">
        <v>0</v>
      </c>
      <c r="AF134" s="39">
        <f>AF135+AF136+AF137+AF138</f>
        <v>0.56600000000000006</v>
      </c>
      <c r="AG134" s="8">
        <v>0</v>
      </c>
      <c r="AH134" s="39">
        <v>0</v>
      </c>
    </row>
    <row r="135" spans="1:34" ht="63" x14ac:dyDescent="0.25">
      <c r="A135" s="59" t="s">
        <v>181</v>
      </c>
      <c r="B135" s="24" t="s">
        <v>182</v>
      </c>
      <c r="C135" s="46" t="s">
        <v>234</v>
      </c>
      <c r="D135" s="33"/>
      <c r="E135" s="16">
        <f>E137</f>
        <v>0</v>
      </c>
      <c r="F135" s="16">
        <f>F137</f>
        <v>0</v>
      </c>
      <c r="G135" s="16">
        <v>0</v>
      </c>
      <c r="H135" s="16">
        <v>0</v>
      </c>
      <c r="I135" s="17">
        <v>0</v>
      </c>
      <c r="J135" s="16">
        <v>0</v>
      </c>
      <c r="K135" s="16">
        <v>0</v>
      </c>
      <c r="L135" s="21">
        <f t="shared" si="93"/>
        <v>0</v>
      </c>
      <c r="M135" s="16">
        <v>0</v>
      </c>
      <c r="N135" s="83">
        <f t="shared" si="94"/>
        <v>0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47">
        <f t="shared" si="102"/>
        <v>0</v>
      </c>
      <c r="W135" s="16">
        <v>0</v>
      </c>
      <c r="X135" s="47">
        <f t="shared" si="103"/>
        <v>0</v>
      </c>
      <c r="Y135" s="16">
        <v>0</v>
      </c>
      <c r="Z135" s="16">
        <v>0</v>
      </c>
      <c r="AA135" s="47">
        <v>0</v>
      </c>
      <c r="AB135" s="47">
        <f t="shared" si="109"/>
        <v>0</v>
      </c>
      <c r="AC135" s="65">
        <v>0</v>
      </c>
      <c r="AD135" s="16">
        <v>0</v>
      </c>
      <c r="AE135" s="16">
        <v>0</v>
      </c>
      <c r="AF135" s="47">
        <f>AF141</f>
        <v>0</v>
      </c>
      <c r="AG135" s="16">
        <v>0</v>
      </c>
      <c r="AH135" s="47">
        <f t="shared" ref="AH135:AH137" si="116">AH141</f>
        <v>0</v>
      </c>
    </row>
    <row r="136" spans="1:34" ht="94.5" x14ac:dyDescent="0.25">
      <c r="A136" s="60" t="s">
        <v>183</v>
      </c>
      <c r="B136" s="25" t="s">
        <v>184</v>
      </c>
      <c r="C136" s="46" t="s">
        <v>235</v>
      </c>
      <c r="D136" s="33"/>
      <c r="E136" s="16">
        <v>0</v>
      </c>
      <c r="F136" s="16">
        <v>0</v>
      </c>
      <c r="G136" s="73">
        <v>0.08</v>
      </c>
      <c r="H136" s="16">
        <v>0</v>
      </c>
      <c r="I136" s="17">
        <v>8.5000000000000006E-2</v>
      </c>
      <c r="J136" s="16">
        <v>0</v>
      </c>
      <c r="K136" s="16">
        <v>0</v>
      </c>
      <c r="L136" s="21">
        <f t="shared" si="93"/>
        <v>8.5000000000000006E-2</v>
      </c>
      <c r="M136" s="16">
        <v>0</v>
      </c>
      <c r="N136" s="83">
        <f t="shared" si="94"/>
        <v>0</v>
      </c>
      <c r="O136" s="16">
        <v>0</v>
      </c>
      <c r="P136" s="16">
        <v>0</v>
      </c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47">
        <f t="shared" si="102"/>
        <v>0</v>
      </c>
      <c r="W136" s="16">
        <v>0</v>
      </c>
      <c r="X136" s="47">
        <f t="shared" si="103"/>
        <v>0</v>
      </c>
      <c r="Y136" s="16">
        <v>0</v>
      </c>
      <c r="Z136" s="16">
        <v>0</v>
      </c>
      <c r="AA136" s="47">
        <f t="shared" ref="AA136:AA137" si="117">AA142</f>
        <v>0</v>
      </c>
      <c r="AB136" s="47">
        <f t="shared" si="109"/>
        <v>0</v>
      </c>
      <c r="AC136" s="65">
        <f t="shared" si="109"/>
        <v>0</v>
      </c>
      <c r="AD136" s="16">
        <v>0</v>
      </c>
      <c r="AE136" s="16">
        <v>0</v>
      </c>
      <c r="AF136" s="47">
        <v>8.5000000000000006E-2</v>
      </c>
      <c r="AG136" s="16">
        <v>0</v>
      </c>
      <c r="AH136" s="47">
        <f t="shared" si="116"/>
        <v>0</v>
      </c>
    </row>
    <row r="137" spans="1:34" ht="63" x14ac:dyDescent="0.25">
      <c r="A137" s="59" t="s">
        <v>185</v>
      </c>
      <c r="B137" s="25" t="s">
        <v>186</v>
      </c>
      <c r="C137" s="46" t="s">
        <v>236</v>
      </c>
      <c r="D137" s="33"/>
      <c r="E137" s="16">
        <f>E138+E139+E140+E141+E142+E143</f>
        <v>0</v>
      </c>
      <c r="F137" s="16">
        <f>F138+F139+F140+F141+F142+F143</f>
        <v>0</v>
      </c>
      <c r="G137" s="73">
        <v>0.255</v>
      </c>
      <c r="H137" s="16">
        <v>0</v>
      </c>
      <c r="I137" s="17">
        <v>0.23200000000000001</v>
      </c>
      <c r="J137" s="16">
        <v>0</v>
      </c>
      <c r="K137" s="16">
        <v>0</v>
      </c>
      <c r="L137" s="21">
        <f t="shared" si="93"/>
        <v>0.23200000000000001</v>
      </c>
      <c r="M137" s="16">
        <v>0</v>
      </c>
      <c r="N137" s="83">
        <f t="shared" si="94"/>
        <v>0</v>
      </c>
      <c r="O137" s="16">
        <v>0</v>
      </c>
      <c r="P137" s="16">
        <v>0</v>
      </c>
      <c r="Q137" s="16">
        <v>0</v>
      </c>
      <c r="R137" s="16">
        <v>0</v>
      </c>
      <c r="S137" s="16">
        <v>0</v>
      </c>
      <c r="T137" s="16">
        <v>0</v>
      </c>
      <c r="U137" s="16">
        <v>0</v>
      </c>
      <c r="V137" s="47">
        <f t="shared" si="102"/>
        <v>0</v>
      </c>
      <c r="W137" s="16">
        <v>0</v>
      </c>
      <c r="X137" s="47">
        <f t="shared" si="103"/>
        <v>0</v>
      </c>
      <c r="Y137" s="16">
        <v>0</v>
      </c>
      <c r="Z137" s="16">
        <v>0</v>
      </c>
      <c r="AA137" s="47">
        <f t="shared" si="117"/>
        <v>0</v>
      </c>
      <c r="AB137" s="47">
        <f t="shared" si="109"/>
        <v>0</v>
      </c>
      <c r="AC137" s="65">
        <f t="shared" si="109"/>
        <v>0</v>
      </c>
      <c r="AD137" s="16">
        <v>0</v>
      </c>
      <c r="AE137" s="16">
        <v>0</v>
      </c>
      <c r="AF137" s="47">
        <v>0.23200000000000001</v>
      </c>
      <c r="AG137" s="16">
        <v>0</v>
      </c>
      <c r="AH137" s="47">
        <f t="shared" si="116"/>
        <v>0</v>
      </c>
    </row>
    <row r="138" spans="1:34" s="3" customFormat="1" ht="47.25" x14ac:dyDescent="0.25">
      <c r="A138" s="61" t="s">
        <v>99</v>
      </c>
      <c r="B138" s="49" t="s">
        <v>57</v>
      </c>
      <c r="C138" s="38" t="s">
        <v>98</v>
      </c>
      <c r="D138" s="34"/>
      <c r="E138" s="8">
        <v>0</v>
      </c>
      <c r="F138" s="8">
        <v>0</v>
      </c>
      <c r="G138" s="8">
        <v>0</v>
      </c>
      <c r="H138" s="8">
        <v>0</v>
      </c>
      <c r="I138" s="13">
        <f>I139+I140+I141</f>
        <v>374</v>
      </c>
      <c r="J138" s="8">
        <v>0</v>
      </c>
      <c r="K138" s="8">
        <v>0</v>
      </c>
      <c r="L138" s="6">
        <f t="shared" si="93"/>
        <v>1.056</v>
      </c>
      <c r="M138" s="8">
        <v>0</v>
      </c>
      <c r="N138" s="75">
        <f t="shared" si="94"/>
        <v>368</v>
      </c>
      <c r="O138" s="8">
        <v>0</v>
      </c>
      <c r="P138" s="8">
        <v>0</v>
      </c>
      <c r="Q138" s="8">
        <v>0</v>
      </c>
      <c r="R138" s="8">
        <v>0</v>
      </c>
      <c r="S138" s="8">
        <v>0</v>
      </c>
      <c r="T138" s="8">
        <v>0</v>
      </c>
      <c r="U138" s="8">
        <v>0</v>
      </c>
      <c r="V138" s="39">
        <f t="shared" si="102"/>
        <v>0</v>
      </c>
      <c r="W138" s="8">
        <v>0</v>
      </c>
      <c r="X138" s="39">
        <f t="shared" si="103"/>
        <v>0</v>
      </c>
      <c r="Y138" s="8">
        <v>0</v>
      </c>
      <c r="Z138" s="8">
        <v>0</v>
      </c>
      <c r="AA138" s="39">
        <f>AA139+AA141</f>
        <v>0.80699999999999994</v>
      </c>
      <c r="AB138" s="39">
        <f t="shared" si="109"/>
        <v>0</v>
      </c>
      <c r="AC138" s="40">
        <f>AC139+AC141</f>
        <v>269</v>
      </c>
      <c r="AD138" s="8">
        <v>0</v>
      </c>
      <c r="AE138" s="8">
        <v>0</v>
      </c>
      <c r="AF138" s="39">
        <f>AF140</f>
        <v>0.249</v>
      </c>
      <c r="AG138" s="8">
        <v>0</v>
      </c>
      <c r="AH138" s="40">
        <f>AH140</f>
        <v>99</v>
      </c>
    </row>
    <row r="139" spans="1:34" ht="31.5" x14ac:dyDescent="0.25">
      <c r="A139" s="62" t="s">
        <v>101</v>
      </c>
      <c r="B139" s="25" t="s">
        <v>187</v>
      </c>
      <c r="C139" s="46" t="s">
        <v>237</v>
      </c>
      <c r="D139" s="33"/>
      <c r="E139" s="16">
        <v>0</v>
      </c>
      <c r="F139" s="16">
        <v>0</v>
      </c>
      <c r="G139" s="16">
        <v>0</v>
      </c>
      <c r="H139" s="16">
        <v>0</v>
      </c>
      <c r="I139" s="66">
        <v>163</v>
      </c>
      <c r="J139" s="16">
        <v>0</v>
      </c>
      <c r="K139" s="16">
        <v>0</v>
      </c>
      <c r="L139" s="21">
        <f t="shared" si="93"/>
        <v>0.48599999999999999</v>
      </c>
      <c r="M139" s="16">
        <v>0</v>
      </c>
      <c r="N139" s="83">
        <f t="shared" si="94"/>
        <v>162</v>
      </c>
      <c r="O139" s="16">
        <v>0</v>
      </c>
      <c r="P139" s="16">
        <v>0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47">
        <f t="shared" si="102"/>
        <v>0</v>
      </c>
      <c r="W139" s="16">
        <v>0</v>
      </c>
      <c r="X139" s="47">
        <f t="shared" si="103"/>
        <v>0</v>
      </c>
      <c r="Y139" s="16">
        <v>0</v>
      </c>
      <c r="Z139" s="16">
        <v>0</v>
      </c>
      <c r="AA139" s="47">
        <v>0.48599999999999999</v>
      </c>
      <c r="AB139" s="47">
        <f t="shared" si="109"/>
        <v>0</v>
      </c>
      <c r="AC139" s="65">
        <v>162</v>
      </c>
      <c r="AD139" s="16">
        <v>0</v>
      </c>
      <c r="AE139" s="16">
        <v>0</v>
      </c>
      <c r="AF139" s="47">
        <f t="shared" ref="AF139" si="118">AF145</f>
        <v>0</v>
      </c>
      <c r="AG139" s="16">
        <v>0</v>
      </c>
      <c r="AH139" s="47">
        <f t="shared" ref="AH139" si="119">AH145</f>
        <v>0</v>
      </c>
    </row>
    <row r="140" spans="1:34" ht="26.25" customHeight="1" x14ac:dyDescent="0.25">
      <c r="A140" s="62" t="s">
        <v>102</v>
      </c>
      <c r="B140" s="25" t="s">
        <v>188</v>
      </c>
      <c r="C140" s="46" t="s">
        <v>238</v>
      </c>
      <c r="D140" s="33"/>
      <c r="E140" s="16">
        <v>0</v>
      </c>
      <c r="F140" s="16">
        <v>0</v>
      </c>
      <c r="G140" s="16">
        <v>0</v>
      </c>
      <c r="H140" s="16">
        <v>0</v>
      </c>
      <c r="I140" s="66">
        <v>106</v>
      </c>
      <c r="J140" s="16">
        <v>0</v>
      </c>
      <c r="K140" s="16">
        <v>0</v>
      </c>
      <c r="L140" s="21">
        <f t="shared" si="93"/>
        <v>0.249</v>
      </c>
      <c r="M140" s="16">
        <v>0</v>
      </c>
      <c r="N140" s="83">
        <f t="shared" si="94"/>
        <v>99</v>
      </c>
      <c r="O140" s="16">
        <v>0</v>
      </c>
      <c r="P140" s="16">
        <v>0</v>
      </c>
      <c r="Q140" s="16">
        <v>0</v>
      </c>
      <c r="R140" s="16">
        <v>0</v>
      </c>
      <c r="S140" s="16">
        <v>0</v>
      </c>
      <c r="T140" s="16">
        <v>0</v>
      </c>
      <c r="U140" s="16">
        <v>0</v>
      </c>
      <c r="V140" s="47">
        <f t="shared" si="102"/>
        <v>0</v>
      </c>
      <c r="W140" s="16">
        <v>0</v>
      </c>
      <c r="X140" s="47">
        <f t="shared" si="103"/>
        <v>0</v>
      </c>
      <c r="Y140" s="16">
        <v>0</v>
      </c>
      <c r="Z140" s="16">
        <v>0</v>
      </c>
      <c r="AA140" s="47">
        <f t="shared" ref="AA140" si="120">AA146</f>
        <v>0</v>
      </c>
      <c r="AB140" s="47">
        <f t="shared" si="109"/>
        <v>0</v>
      </c>
      <c r="AC140" s="65">
        <f t="shared" si="109"/>
        <v>0</v>
      </c>
      <c r="AD140" s="16">
        <v>0</v>
      </c>
      <c r="AE140" s="16">
        <v>0</v>
      </c>
      <c r="AF140" s="47">
        <v>0.249</v>
      </c>
      <c r="AG140" s="16">
        <v>0</v>
      </c>
      <c r="AH140" s="65">
        <v>99</v>
      </c>
    </row>
    <row r="141" spans="1:34" ht="26.25" customHeight="1" x14ac:dyDescent="0.25">
      <c r="A141" s="62" t="s">
        <v>189</v>
      </c>
      <c r="B141" s="25" t="s">
        <v>190</v>
      </c>
      <c r="C141" s="46" t="s">
        <v>239</v>
      </c>
      <c r="D141" s="33"/>
      <c r="E141" s="16">
        <v>0</v>
      </c>
      <c r="F141" s="16">
        <v>0</v>
      </c>
      <c r="G141" s="16">
        <v>0</v>
      </c>
      <c r="H141" s="16">
        <v>0</v>
      </c>
      <c r="I141" s="66">
        <v>105</v>
      </c>
      <c r="J141" s="16">
        <v>0</v>
      </c>
      <c r="K141" s="16">
        <v>0</v>
      </c>
      <c r="L141" s="21">
        <f t="shared" si="93"/>
        <v>0.32100000000000001</v>
      </c>
      <c r="M141" s="16">
        <v>0</v>
      </c>
      <c r="N141" s="83">
        <f t="shared" si="94"/>
        <v>107</v>
      </c>
      <c r="O141" s="16">
        <v>0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47">
        <f t="shared" si="102"/>
        <v>0</v>
      </c>
      <c r="W141" s="16">
        <v>0</v>
      </c>
      <c r="X141" s="47">
        <f t="shared" si="103"/>
        <v>0</v>
      </c>
      <c r="Y141" s="16">
        <v>0</v>
      </c>
      <c r="Z141" s="16">
        <v>0</v>
      </c>
      <c r="AA141" s="47">
        <v>0.32100000000000001</v>
      </c>
      <c r="AB141" s="47">
        <f t="shared" ref="AB141:AC145" si="121">AB147</f>
        <v>0</v>
      </c>
      <c r="AC141" s="65">
        <v>107</v>
      </c>
      <c r="AD141" s="16">
        <v>0</v>
      </c>
      <c r="AE141" s="16">
        <v>0</v>
      </c>
      <c r="AF141" s="47">
        <f t="shared" ref="AF141:AF145" si="122">AF147</f>
        <v>0</v>
      </c>
      <c r="AG141" s="16">
        <v>0</v>
      </c>
      <c r="AH141" s="47">
        <f t="shared" ref="AH141:AH145" si="123">AH147</f>
        <v>0</v>
      </c>
    </row>
    <row r="142" spans="1:34" s="3" customFormat="1" ht="42" customHeight="1" x14ac:dyDescent="0.25">
      <c r="A142" s="61" t="s">
        <v>100</v>
      </c>
      <c r="B142" s="26" t="s">
        <v>191</v>
      </c>
      <c r="C142" s="38" t="s">
        <v>98</v>
      </c>
      <c r="D142" s="34"/>
      <c r="E142" s="8">
        <v>0</v>
      </c>
      <c r="F142" s="8">
        <v>0</v>
      </c>
      <c r="G142" s="8">
        <v>0</v>
      </c>
      <c r="H142" s="8">
        <v>0</v>
      </c>
      <c r="I142" s="13">
        <v>0</v>
      </c>
      <c r="J142" s="8">
        <v>0</v>
      </c>
      <c r="K142" s="8">
        <v>0</v>
      </c>
      <c r="L142" s="6">
        <f t="shared" si="93"/>
        <v>0</v>
      </c>
      <c r="M142" s="8">
        <v>0</v>
      </c>
      <c r="N142" s="75">
        <f t="shared" si="94"/>
        <v>0</v>
      </c>
      <c r="O142" s="8">
        <v>0</v>
      </c>
      <c r="P142" s="8">
        <v>0</v>
      </c>
      <c r="Q142" s="8">
        <v>0</v>
      </c>
      <c r="R142" s="8">
        <v>0</v>
      </c>
      <c r="S142" s="8">
        <v>0</v>
      </c>
      <c r="T142" s="8">
        <v>0</v>
      </c>
      <c r="U142" s="8">
        <v>0</v>
      </c>
      <c r="V142" s="39">
        <f t="shared" si="102"/>
        <v>0</v>
      </c>
      <c r="W142" s="8">
        <v>0</v>
      </c>
      <c r="X142" s="39">
        <f t="shared" si="103"/>
        <v>0</v>
      </c>
      <c r="Y142" s="8">
        <v>0</v>
      </c>
      <c r="Z142" s="8">
        <v>0</v>
      </c>
      <c r="AA142" s="39">
        <f t="shared" ref="AA142:AA145" si="124">AA148</f>
        <v>0</v>
      </c>
      <c r="AB142" s="39">
        <f t="shared" si="121"/>
        <v>0</v>
      </c>
      <c r="AC142" s="40">
        <f t="shared" si="121"/>
        <v>0</v>
      </c>
      <c r="AD142" s="8">
        <v>0</v>
      </c>
      <c r="AE142" s="8">
        <v>0</v>
      </c>
      <c r="AF142" s="39">
        <f t="shared" si="122"/>
        <v>0</v>
      </c>
      <c r="AG142" s="8">
        <v>0</v>
      </c>
      <c r="AH142" s="39">
        <f t="shared" si="123"/>
        <v>0</v>
      </c>
    </row>
    <row r="143" spans="1:34" ht="40.5" customHeight="1" x14ac:dyDescent="0.25">
      <c r="A143" s="63" t="s">
        <v>103</v>
      </c>
      <c r="B143" s="25" t="s">
        <v>192</v>
      </c>
      <c r="C143" s="46" t="s">
        <v>240</v>
      </c>
      <c r="D143" s="33"/>
      <c r="E143" s="27">
        <v>0</v>
      </c>
      <c r="F143" s="27">
        <v>0</v>
      </c>
      <c r="G143" s="27">
        <v>0</v>
      </c>
      <c r="H143" s="27">
        <v>0</v>
      </c>
      <c r="I143" s="28">
        <v>0</v>
      </c>
      <c r="J143" s="27">
        <v>0</v>
      </c>
      <c r="K143" s="27">
        <v>0</v>
      </c>
      <c r="L143" s="21">
        <f t="shared" si="93"/>
        <v>0</v>
      </c>
      <c r="M143" s="16">
        <v>0</v>
      </c>
      <c r="N143" s="83">
        <f t="shared" si="94"/>
        <v>0</v>
      </c>
      <c r="O143" s="16">
        <v>0</v>
      </c>
      <c r="P143" s="16">
        <v>0</v>
      </c>
      <c r="Q143" s="16">
        <v>0</v>
      </c>
      <c r="R143" s="16">
        <v>0</v>
      </c>
      <c r="S143" s="16">
        <v>0</v>
      </c>
      <c r="T143" s="16">
        <v>0</v>
      </c>
      <c r="U143" s="16">
        <v>0</v>
      </c>
      <c r="V143" s="47">
        <f t="shared" si="102"/>
        <v>0</v>
      </c>
      <c r="W143" s="16">
        <v>0</v>
      </c>
      <c r="X143" s="47">
        <f t="shared" si="103"/>
        <v>0</v>
      </c>
      <c r="Y143" s="16">
        <v>0</v>
      </c>
      <c r="Z143" s="16">
        <v>0</v>
      </c>
      <c r="AA143" s="47">
        <f t="shared" si="124"/>
        <v>0</v>
      </c>
      <c r="AB143" s="47">
        <f t="shared" si="121"/>
        <v>0</v>
      </c>
      <c r="AC143" s="65">
        <f t="shared" si="121"/>
        <v>0</v>
      </c>
      <c r="AD143" s="16">
        <v>0</v>
      </c>
      <c r="AE143" s="16">
        <v>0</v>
      </c>
      <c r="AF143" s="47">
        <f t="shared" si="122"/>
        <v>0</v>
      </c>
      <c r="AG143" s="16">
        <v>0</v>
      </c>
      <c r="AH143" s="47">
        <f t="shared" si="123"/>
        <v>0</v>
      </c>
    </row>
    <row r="144" spans="1:34" ht="31.5" x14ac:dyDescent="0.25">
      <c r="A144" s="63" t="s">
        <v>104</v>
      </c>
      <c r="B144" s="25" t="s">
        <v>193</v>
      </c>
      <c r="C144" s="46" t="s">
        <v>241</v>
      </c>
      <c r="D144" s="22"/>
      <c r="E144" s="16">
        <v>0</v>
      </c>
      <c r="F144" s="16">
        <v>0</v>
      </c>
      <c r="G144" s="29">
        <v>0</v>
      </c>
      <c r="H144" s="29">
        <v>0</v>
      </c>
      <c r="I144" s="29">
        <v>0</v>
      </c>
      <c r="J144" s="16">
        <v>0</v>
      </c>
      <c r="K144" s="16">
        <v>0</v>
      </c>
      <c r="L144" s="21">
        <f t="shared" si="93"/>
        <v>0</v>
      </c>
      <c r="M144" s="16">
        <v>0</v>
      </c>
      <c r="N144" s="83">
        <f t="shared" si="94"/>
        <v>0</v>
      </c>
      <c r="O144" s="16">
        <v>0</v>
      </c>
      <c r="P144" s="16">
        <v>0</v>
      </c>
      <c r="Q144" s="16">
        <v>0</v>
      </c>
      <c r="R144" s="16">
        <v>0</v>
      </c>
      <c r="S144" s="16">
        <v>0</v>
      </c>
      <c r="T144" s="16">
        <v>0</v>
      </c>
      <c r="U144" s="16">
        <v>0</v>
      </c>
      <c r="V144" s="47">
        <f t="shared" si="102"/>
        <v>0</v>
      </c>
      <c r="W144" s="16">
        <v>0</v>
      </c>
      <c r="X144" s="47">
        <f t="shared" si="103"/>
        <v>0</v>
      </c>
      <c r="Y144" s="16">
        <v>0</v>
      </c>
      <c r="Z144" s="16">
        <v>0</v>
      </c>
      <c r="AA144" s="47">
        <f t="shared" si="124"/>
        <v>0</v>
      </c>
      <c r="AB144" s="47">
        <f t="shared" si="121"/>
        <v>0</v>
      </c>
      <c r="AC144" s="65">
        <f t="shared" si="121"/>
        <v>0</v>
      </c>
      <c r="AD144" s="16">
        <v>0</v>
      </c>
      <c r="AE144" s="16">
        <v>0</v>
      </c>
      <c r="AF144" s="47">
        <f t="shared" si="122"/>
        <v>0</v>
      </c>
      <c r="AG144" s="16">
        <v>0</v>
      </c>
      <c r="AH144" s="47">
        <f t="shared" si="123"/>
        <v>0</v>
      </c>
    </row>
    <row r="145" spans="1:34" ht="28.5" customHeight="1" x14ac:dyDescent="0.25">
      <c r="A145" s="63" t="s">
        <v>105</v>
      </c>
      <c r="B145" s="18" t="s">
        <v>194</v>
      </c>
      <c r="C145" s="46" t="s">
        <v>242</v>
      </c>
      <c r="D145" s="22"/>
      <c r="E145" s="16">
        <v>0</v>
      </c>
      <c r="F145" s="16">
        <v>0</v>
      </c>
      <c r="G145" s="29">
        <v>0</v>
      </c>
      <c r="H145" s="29">
        <v>0</v>
      </c>
      <c r="I145" s="29">
        <v>0</v>
      </c>
      <c r="J145" s="16">
        <v>0</v>
      </c>
      <c r="K145" s="16">
        <v>0</v>
      </c>
      <c r="L145" s="21">
        <f t="shared" si="93"/>
        <v>0</v>
      </c>
      <c r="M145" s="16">
        <v>0</v>
      </c>
      <c r="N145" s="83">
        <f t="shared" si="94"/>
        <v>0</v>
      </c>
      <c r="O145" s="16">
        <v>0</v>
      </c>
      <c r="P145" s="16">
        <v>0</v>
      </c>
      <c r="Q145" s="16">
        <v>0</v>
      </c>
      <c r="R145" s="16">
        <v>0</v>
      </c>
      <c r="S145" s="16">
        <v>0</v>
      </c>
      <c r="T145" s="16">
        <v>0</v>
      </c>
      <c r="U145" s="16">
        <v>0</v>
      </c>
      <c r="V145" s="47">
        <f t="shared" si="102"/>
        <v>0</v>
      </c>
      <c r="W145" s="16">
        <v>0</v>
      </c>
      <c r="X145" s="47">
        <f t="shared" si="103"/>
        <v>0</v>
      </c>
      <c r="Y145" s="16">
        <v>0</v>
      </c>
      <c r="Z145" s="16">
        <v>0</v>
      </c>
      <c r="AA145" s="47">
        <f t="shared" si="124"/>
        <v>0</v>
      </c>
      <c r="AB145" s="47">
        <f t="shared" si="121"/>
        <v>0</v>
      </c>
      <c r="AC145" s="65">
        <f t="shared" si="121"/>
        <v>0</v>
      </c>
      <c r="AD145" s="16">
        <v>0</v>
      </c>
      <c r="AE145" s="16">
        <v>0</v>
      </c>
      <c r="AF145" s="47">
        <f t="shared" si="122"/>
        <v>0</v>
      </c>
      <c r="AG145" s="16">
        <v>0</v>
      </c>
      <c r="AH145" s="47">
        <f t="shared" si="123"/>
        <v>0</v>
      </c>
    </row>
    <row r="146" spans="1:34" ht="28.5" customHeight="1" x14ac:dyDescent="0.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84"/>
      <c r="L146" s="84"/>
      <c r="M146" s="84"/>
      <c r="N146" s="30"/>
      <c r="O146" s="30"/>
      <c r="P146" s="30"/>
      <c r="Q146" s="30"/>
      <c r="R146" s="84"/>
      <c r="S146" s="84"/>
      <c r="T146" s="84"/>
      <c r="U146" s="30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</row>
    <row r="147" spans="1:34" ht="14.25" customHeight="1" x14ac:dyDescent="0.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</row>
    <row r="148" spans="1:34" ht="18.75" x14ac:dyDescent="0.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85"/>
      <c r="L148" s="85"/>
      <c r="M148" s="85"/>
      <c r="N148" s="30"/>
      <c r="O148" s="30"/>
      <c r="P148" s="30"/>
      <c r="Q148" s="30"/>
      <c r="R148" s="85"/>
      <c r="S148" s="85"/>
      <c r="T148" s="85"/>
      <c r="U148" s="85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</row>
    <row r="149" spans="1:34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</row>
    <row r="150" spans="1:34" ht="18.75" x14ac:dyDescent="0.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85"/>
      <c r="L150" s="85"/>
      <c r="M150" s="85"/>
      <c r="N150" s="2"/>
      <c r="O150" s="2"/>
      <c r="P150" s="2"/>
      <c r="Q150" s="2"/>
      <c r="R150" s="85"/>
      <c r="S150" s="85"/>
      <c r="T150" s="85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</row>
    <row r="151" spans="1:34" ht="18.75" x14ac:dyDescent="0.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85"/>
      <c r="S151" s="85"/>
      <c r="T151" s="85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</row>
  </sheetData>
  <mergeCells count="32">
    <mergeCell ref="A19:I19"/>
    <mergeCell ref="AD5:AH5"/>
    <mergeCell ref="AC7:AH7"/>
    <mergeCell ref="AC8:AH8"/>
    <mergeCell ref="A9:AH9"/>
    <mergeCell ref="A10:AH10"/>
    <mergeCell ref="A12:AH12"/>
    <mergeCell ref="A13:AH13"/>
    <mergeCell ref="A15:AH15"/>
    <mergeCell ref="A17:AH17"/>
    <mergeCell ref="A18:AH18"/>
    <mergeCell ref="X6:AH6"/>
    <mergeCell ref="A20:A24"/>
    <mergeCell ref="B20:B24"/>
    <mergeCell ref="C20:C24"/>
    <mergeCell ref="D20:D24"/>
    <mergeCell ref="E20:AH21"/>
    <mergeCell ref="E22:I22"/>
    <mergeCell ref="J22:AH22"/>
    <mergeCell ref="E23:I23"/>
    <mergeCell ref="J23:N23"/>
    <mergeCell ref="O23:S23"/>
    <mergeCell ref="AD23:AH23"/>
    <mergeCell ref="T23:X23"/>
    <mergeCell ref="Y23:AC23"/>
    <mergeCell ref="K146:M146"/>
    <mergeCell ref="R146:T146"/>
    <mergeCell ref="K148:M148"/>
    <mergeCell ref="R148:U148"/>
    <mergeCell ref="R151:T151"/>
    <mergeCell ref="K150:M150"/>
    <mergeCell ref="R150:T150"/>
  </mergeCells>
  <dataValidations disablePrompts="1" count="1">
    <dataValidation type="textLength" operator="lessThanOrEqual" allowBlank="1" showInputMessage="1" showErrorMessage="1" errorTitle="Ошибка" error="Допускается ввод не более 900 символов!" sqref="B63:B72">
      <formula1>900</formula1>
    </dataValidation>
  </dataValidations>
  <printOptions horizontalCentered="1"/>
  <pageMargins left="0.19685039370078741" right="0.19685039370078741" top="0.39370078740157483" bottom="0.39370078740157483" header="0.51181102362204722" footer="0.51181102362204722"/>
  <pageSetup paperSize="9" scale="5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Валентина</cp:lastModifiedBy>
  <cp:lastPrinted>2020-01-15T12:30:45Z</cp:lastPrinted>
  <dcterms:created xsi:type="dcterms:W3CDTF">2009-07-27T10:10:26Z</dcterms:created>
  <dcterms:modified xsi:type="dcterms:W3CDTF">2020-02-12T11:22:39Z</dcterms:modified>
</cp:coreProperties>
</file>